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4240" windowHeight="13140" tabRatio="907" firstSheet="1" activeTab="1"/>
  </bookViews>
  <sheets>
    <sheet name="foxz" sheetId="147" state="veryHidden" r:id="rId1"/>
    <sheet name="25,05" sheetId="152" r:id="rId2"/>
  </sheets>
  <definedNames>
    <definedName name="CaododayGa" hidden="1">{"'Sheet1'!$L$16"}</definedName>
    <definedName name="d" hidden="1">{"'Sheet1'!$L$16"}</definedName>
    <definedName name="huy" hidden="1">{"'Sheet1'!$L$16"}</definedName>
    <definedName name="_xlnm.Print_Area" localSheetId="1">'25,05'!$A$1:$M$45</definedName>
    <definedName name="Sosanh2" hidden="1">{"'Sheet1'!$L$16"}</definedName>
  </definedNames>
  <calcPr calcId="162913"/>
</workbook>
</file>

<file path=xl/calcChain.xml><?xml version="1.0" encoding="utf-8"?>
<calcChain xmlns="http://schemas.openxmlformats.org/spreadsheetml/2006/main">
  <c r="R29" i="152" l="1"/>
  <c r="P29" i="152"/>
  <c r="R27" i="152"/>
  <c r="Q27" i="152"/>
  <c r="P27" i="152"/>
  <c r="O27" i="152"/>
  <c r="R25" i="152"/>
  <c r="P25" i="152"/>
  <c r="R23" i="152"/>
  <c r="Q23" i="152"/>
  <c r="P23" i="152"/>
  <c r="O23" i="152"/>
  <c r="R21" i="152"/>
  <c r="P21" i="152"/>
  <c r="R19" i="152"/>
  <c r="Q19" i="152"/>
  <c r="P19" i="152"/>
  <c r="O19" i="152"/>
  <c r="D19" i="152"/>
  <c r="G32" i="152" s="1"/>
  <c r="I7" i="152"/>
  <c r="G23" i="152" l="1"/>
  <c r="I25" i="152"/>
  <c r="I27" i="152"/>
  <c r="I29" i="152"/>
  <c r="I23" i="152"/>
  <c r="I19" i="152"/>
  <c r="I21" i="152"/>
  <c r="G27" i="152"/>
  <c r="G19" i="152"/>
  <c r="J19" i="152" l="1"/>
  <c r="L19" i="152" s="1"/>
</calcChain>
</file>

<file path=xl/sharedStrings.xml><?xml version="1.0" encoding="utf-8"?>
<sst xmlns="http://schemas.openxmlformats.org/spreadsheetml/2006/main" count="44" uniqueCount="42">
  <si>
    <t>STT</t>
  </si>
  <si>
    <t xml:space="preserve"> Mác yêu cầu</t>
  </si>
  <si>
    <t>Kích thước mẫu (cm)</t>
  </si>
  <si>
    <t>Ngày đúc
 mẫu</t>
  </si>
  <si>
    <t>Ngày nén mẫu</t>
  </si>
  <si>
    <t>Tuổi mẫu (ngày)</t>
  </si>
  <si>
    <t>Kết quả</t>
  </si>
  <si>
    <t>4 x 4 x 16</t>
  </si>
  <si>
    <t>Mác yêu cầu</t>
  </si>
  <si>
    <t>PHÒNG THÍ NGHIỆM VLXD</t>
  </si>
  <si>
    <t xml:space="preserve">Lực uốn
 (N)  </t>
  </si>
  <si>
    <t xml:space="preserve">Lực nén
 (N)  </t>
  </si>
  <si>
    <t xml:space="preserve"> KẾT QUẢ NÉN MẪU</t>
  </si>
  <si>
    <t>KẾT QUẢ THÍ NGHIỆM VỮA</t>
  </si>
  <si>
    <t>TCVN 3121 - 2003; TCVN 4314 - 2003</t>
  </si>
  <si>
    <t>UỐN</t>
  </si>
  <si>
    <t>NÉN</t>
  </si>
  <si>
    <t>R7</t>
  </si>
  <si>
    <t>R28</t>
  </si>
  <si>
    <t xml:space="preserve"> Tiêu chuẩn TN</t>
  </si>
  <si>
    <t xml:space="preserve"> Thiết bị TN</t>
  </si>
  <si>
    <t>MÁY NÉN VỮA; BỘ GÁ, UỐN NÉN; THƯỚC LÁ…</t>
  </si>
  <si>
    <t>CÔNG TY CỔ PHẦN KIỂM ĐỊNH CHẤT 
LƯỢNG XD TOÀN CẦU</t>
  </si>
  <si>
    <t>NGUYỄN VĂN CHIẾN</t>
  </si>
  <si>
    <t>TP. LINH VĂN THỰC</t>
  </si>
  <si>
    <t>GĐ. NGUYỄN THỊ THẢO</t>
  </si>
  <si>
    <r>
      <t>Cường độ uốn
(N/mm</t>
    </r>
    <r>
      <rPr>
        <vertAlign val="superscript"/>
        <sz val="11"/>
        <rFont val="Times New Roman"/>
        <family val="1"/>
        <charset val="163"/>
      </rPr>
      <t>2</t>
    </r>
    <r>
      <rPr>
        <sz val="11"/>
        <rFont val="Times New Roman"/>
        <family val="1"/>
        <charset val="163"/>
      </rPr>
      <t>)</t>
    </r>
  </si>
  <si>
    <r>
      <t>Cường độ nén
(N/mm</t>
    </r>
    <r>
      <rPr>
        <vertAlign val="superscript"/>
        <sz val="11"/>
        <rFont val="Times New Roman"/>
        <family val="1"/>
        <charset val="163"/>
      </rPr>
      <t>2</t>
    </r>
    <r>
      <rPr>
        <sz val="11"/>
        <rFont val="Times New Roman"/>
        <family val="1"/>
        <charset val="163"/>
      </rPr>
      <t>)</t>
    </r>
  </si>
  <si>
    <r>
      <t>Cường độ trung bình   (N/mm</t>
    </r>
    <r>
      <rPr>
        <vertAlign val="superscript"/>
        <sz val="11"/>
        <rFont val="Times New Roman"/>
        <family val="1"/>
        <charset val="163"/>
      </rPr>
      <t>2</t>
    </r>
    <r>
      <rPr>
        <sz val="11"/>
        <rFont val="Times New Roman"/>
        <family val="1"/>
        <charset val="163"/>
      </rPr>
      <t xml:space="preserve">) </t>
    </r>
  </si>
  <si>
    <t xml:space="preserve"> Nhà thầu thi công</t>
  </si>
  <si>
    <t>TƯ VẤN GIÁM SÁT</t>
  </si>
  <si>
    <t>NHÀ THẦU THI CÔNG</t>
  </si>
  <si>
    <t>NGƯỜI THÍ NGHIỆM</t>
  </si>
  <si>
    <t xml:space="preserve"> 1.  Kết quả chỉ có giá trị với mẫu do khách hàng mang đến, không có mẫu lưu tại PTN, kết quả có các bên cùng nhau chứng kiến</t>
  </si>
  <si>
    <t xml:space="preserve"> Chủ đầu tư</t>
  </si>
  <si>
    <t xml:space="preserve"> Dự án</t>
  </si>
  <si>
    <t xml:space="preserve"> Địa điểm</t>
  </si>
  <si>
    <r>
      <t>N/mm</t>
    </r>
    <r>
      <rPr>
        <vertAlign val="superscript"/>
        <sz val="9"/>
        <rFont val="Times New Roman"/>
        <family val="1"/>
      </rPr>
      <t>2</t>
    </r>
  </si>
  <si>
    <t xml:space="preserve"> 2. Thông tin do đơn vị yêu cầu cung cấp, không được phép sao lưu kết quả nếu không được sự đồng ý của PTN</t>
  </si>
  <si>
    <t xml:space="preserve"> Mẫu thử/cấu kiện</t>
  </si>
  <si>
    <t>VỮA XÂY TƯỜNG</t>
  </si>
  <si>
    <t>HĐKT Số:       /2021/HĐKT/XD36-GLB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</si>
</sst>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_-* #,##0.00\ _₫_-;\-* #,##0.00\ _₫_-;_-* &quot;-&quot;??\ _₫_-;_-@_-"/>
    <numFmt numFmtId="165" formatCode="dd\/mm\/yyyy"/>
    <numFmt numFmtId="166" formatCode="0.0"/>
    <numFmt numFmtId="167" formatCode="&quot;Đạt &quot;\ 0.00&quot;%&quot;"/>
    <numFmt numFmtId="168" formatCode="&quot;* Kết luận:  Mẫu thí nghiệm đạt yêu cầu mác &quot;0.0&quot; N/mm2 theo TCVN 4314 : 2003 &quot;"/>
    <numFmt numFmtId="169" formatCode="&quot;Số: 01/&quot;dd&quot;&quot;mm&quot;&quot;yy/&quot;/XM/XDAT/HL&quot;"/>
    <numFmt numFmtId="170" formatCode="&quot; Số TN:/TNON/&quot;dd&quot;-&quot;mm&quot;-&quot;yy"/>
    <numFmt numFmtId="171" formatCode="&quot;TN Số: 01R7/&quot;dd&quot;&quot;mm&quot;&quot;yy/&quot;NBT/LAS508&quot;"/>
    <numFmt numFmtId="172" formatCode="&quot;Báo cáo, ngày &quot;dd&quot; tháng &quot;mm&quot; năm &quot;yyyy"/>
    <numFmt numFmtId="173" formatCode="&quot;Hà Nội, ngày &quot;dd&quot; tháng &quot;mm&quot; năm &quot;yyyy\ \ \ \ \ \ "/>
    <numFmt numFmtId="174" formatCode="0.000"/>
    <numFmt numFmtId="175" formatCode="&quot;\&quot;#,##0.00;[Red]&quot;\&quot;&quot;\&quot;&quot;\&quot;&quot;\&quot;&quot;\&quot;&quot;\&quot;\-#,##0.00"/>
    <numFmt numFmtId="176" formatCode="&quot;\&quot;#,##0;[Red]&quot;\&quot;&quot;\&quot;\-#,##0"/>
    <numFmt numFmtId="177" formatCode="_-* #,##0_-;\-* #,##0_-;_-* &quot;-&quot;_-;_-@_-"/>
    <numFmt numFmtId="178" formatCode="&quot;\&quot;#,##0.00;[Red]&quot;\&quot;\-#,##0.00"/>
    <numFmt numFmtId="179" formatCode="&quot;\&quot;#,##0;[Red]&quot;\&quot;\-#,##0"/>
    <numFmt numFmtId="180" formatCode="#,##0\ &quot;F&quot;;[Red]\-#,##0\ &quot;F&quot;"/>
    <numFmt numFmtId="181" formatCode="#,##0.00\ &quot;F&quot;;\-#,##0.00\ &quot;F&quot;"/>
    <numFmt numFmtId="182" formatCode="\$#,##0_);\(\$#,##0\)"/>
    <numFmt numFmtId="183" formatCode="0.0%"/>
    <numFmt numFmtId="184" formatCode="&quot;£&quot;#,##0.00"/>
    <numFmt numFmtId="185" formatCode="_-&quot;£&quot;* #,##0.00_-;\-&quot;£&quot;* #,##0.00_-;_-&quot;£&quot;* &quot;-&quot;??_-;_-@_-"/>
    <numFmt numFmtId="186" formatCode="\$#,##0\ ;\(\$#,##0\)"/>
    <numFmt numFmtId="187" formatCode="#,###"/>
    <numFmt numFmtId="188" formatCode="&quot;£&quot;#,##0;[Red]\-&quot;£&quot;#,##0"/>
    <numFmt numFmtId="189" formatCode="&quot;£&quot;#,##0.00;[Red]\-&quot;£&quot;#,##0.00"/>
    <numFmt numFmtId="190" formatCode="0##,###.00"/>
    <numFmt numFmtId="191" formatCode="#,##0\ &quot;DM&quot;;\-#,##0\ &quot;DM&quot;"/>
    <numFmt numFmtId="192" formatCode="0.000%"/>
    <numFmt numFmtId="193" formatCode="&quot;￥&quot;#,##0;&quot;￥&quot;\-#,##0"/>
    <numFmt numFmtId="194" formatCode="00.000"/>
    <numFmt numFmtId="195" formatCode="_-* #,##0.00_-;\-* #,##0.00_-;_-* &quot;-&quot;??_-;_-@_-"/>
    <numFmt numFmtId="196" formatCode="_-&quot;£&quot;* #,##0_-;\-&quot;£&quot;* #,##0_-;_-&quot;£&quot;* &quot;-&quot;_-;_-@_-"/>
    <numFmt numFmtId="197" formatCode="&quot;TN Số: 01R28/&quot;dd&quot;&quot;mm&quot;&quot;yy/&quot;VỮA/LAS508&quot;"/>
    <numFmt numFmtId="198" formatCode="\ \ \ \ \ \ \ \ \ &quot;Hà Nội, ngày &quot;dd&quot; tháng &quot;mm&quot; năm &quot;yyyy\ \ \ \ "/>
  </numFmts>
  <fonts count="89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.VnArial"/>
      <family val="2"/>
    </font>
    <font>
      <sz val="11"/>
      <name val="Times New Roman"/>
      <family val="1"/>
    </font>
    <font>
      <sz val="9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  <charset val="163"/>
    </font>
    <font>
      <sz val="11"/>
      <color rgb="FFFF0000"/>
      <name val="Times New Roman"/>
      <family val="1"/>
    </font>
    <font>
      <sz val="11"/>
      <name val="Times New Roman"/>
      <family val="1"/>
      <charset val="163"/>
    </font>
    <font>
      <i/>
      <sz val="9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i/>
      <sz val="11"/>
      <color theme="0"/>
      <name val="Times New Roman"/>
      <family val="1"/>
    </font>
    <font>
      <sz val="13"/>
      <name val=".VnTime"/>
      <family val="2"/>
    </font>
    <font>
      <sz val="11"/>
      <color theme="1"/>
      <name val="Calibri"/>
      <family val="2"/>
      <scheme val="minor"/>
    </font>
    <font>
      <i/>
      <sz val="8"/>
      <name val="Times New Roman"/>
      <family val="1"/>
      <charset val="163"/>
    </font>
    <font>
      <sz val="13"/>
      <name val="Times New Roman"/>
      <family val="1"/>
    </font>
    <font>
      <sz val="12"/>
      <name val=".VnTime"/>
      <family val="2"/>
    </font>
    <font>
      <sz val="10"/>
      <name val="Times New Roman"/>
      <family val="1"/>
      <charset val="163"/>
    </font>
    <font>
      <b/>
      <i/>
      <sz val="9"/>
      <name val="Times New Roman"/>
      <family val="1"/>
    </font>
    <font>
      <sz val="12"/>
      <color theme="1"/>
      <name val="Times New Roman"/>
      <family val="2"/>
    </font>
    <font>
      <sz val="10"/>
      <name val="Helv"/>
      <family val="2"/>
    </font>
    <font>
      <sz val="13"/>
      <color theme="1"/>
      <name val="Times New Roman"/>
      <family val="2"/>
    </font>
    <font>
      <b/>
      <i/>
      <u/>
      <sz val="13"/>
      <name val="Times New Roman"/>
      <family val="1"/>
    </font>
    <font>
      <i/>
      <sz val="10.5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vertAlign val="superscript"/>
      <sz val="11"/>
      <name val="Times New Roman"/>
      <family val="1"/>
      <charset val="163"/>
    </font>
    <font>
      <i/>
      <sz val="10"/>
      <name val="Times New Roman"/>
      <family val="1"/>
    </font>
    <font>
      <i/>
      <sz val="11"/>
      <name val="Times New Roman"/>
      <family val="1"/>
      <charset val="163"/>
    </font>
    <font>
      <i/>
      <u/>
      <sz val="10"/>
      <color rgb="FFFF0000"/>
      <name val="Times New Roman"/>
      <family val="1"/>
    </font>
    <font>
      <i/>
      <sz val="12"/>
      <name val=".VnTime"/>
      <family val="2"/>
    </font>
    <font>
      <i/>
      <sz val="12"/>
      <name val="Times New Roman"/>
      <family val="1"/>
    </font>
    <font>
      <i/>
      <sz val="10"/>
      <name val=".VnTime"/>
      <family val="2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sz val="13"/>
      <color theme="1"/>
      <name val="Times New Roman"/>
      <family val="2"/>
      <charset val="163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2"/>
      <name val="Times"/>
      <family val="1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color indexed="8"/>
      <name val="Arial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i/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8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44" fillId="0" borderId="0"/>
    <xf numFmtId="164" fontId="44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177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3" fillId="3" borderId="0"/>
    <xf numFmtId="0" fontId="54" fillId="3" borderId="0"/>
    <xf numFmtId="0" fontId="54" fillId="3" borderId="0"/>
    <xf numFmtId="0" fontId="53" fillId="3" borderId="0"/>
    <xf numFmtId="0" fontId="55" fillId="3" borderId="0"/>
    <xf numFmtId="0" fontId="54" fillId="3" borderId="0"/>
    <xf numFmtId="0" fontId="54" fillId="3" borderId="0"/>
    <xf numFmtId="0" fontId="55" fillId="3" borderId="0"/>
    <xf numFmtId="0" fontId="56" fillId="3" borderId="0"/>
    <xf numFmtId="0" fontId="54" fillId="3" borderId="0"/>
    <xf numFmtId="0" fontId="54" fillId="3" borderId="0"/>
    <xf numFmtId="0" fontId="56" fillId="3" borderId="0"/>
    <xf numFmtId="0" fontId="57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7" fillId="0" borderId="0">
      <alignment wrapText="1"/>
    </xf>
    <xf numFmtId="0" fontId="58" fillId="0" borderId="0" applyFont="0" applyFill="0" applyBorder="0" applyAlignment="0" applyProtection="0"/>
    <xf numFmtId="178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58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58" fillId="0" borderId="0"/>
    <xf numFmtId="0" fontId="58" fillId="0" borderId="0"/>
    <xf numFmtId="37" fontId="60" fillId="0" borderId="0"/>
    <xf numFmtId="0" fontId="61" fillId="0" borderId="0"/>
    <xf numFmtId="182" fontId="25" fillId="0" borderId="0" applyFill="0" applyBorder="0" applyAlignment="0"/>
    <xf numFmtId="183" fontId="46" fillId="0" borderId="0" applyFill="0" applyBorder="0" applyAlignment="0"/>
    <xf numFmtId="184" fontId="46" fillId="0" borderId="0" applyFill="0" applyBorder="0" applyAlignment="0"/>
    <xf numFmtId="0" fontId="62" fillId="0" borderId="0"/>
    <xf numFmtId="3" fontId="46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ill="0" applyBorder="0" applyAlignment="0"/>
    <xf numFmtId="2" fontId="46" fillId="0" borderId="0" applyFont="0" applyFill="0" applyBorder="0" applyAlignment="0" applyProtection="0"/>
    <xf numFmtId="38" fontId="63" fillId="3" borderId="0" applyNumberFormat="0" applyBorder="0" applyAlignment="0" applyProtection="0"/>
    <xf numFmtId="0" fontId="64" fillId="0" borderId="0">
      <alignment horizontal="left"/>
    </xf>
    <xf numFmtId="0" fontId="65" fillId="0" borderId="27" applyNumberFormat="0" applyAlignment="0" applyProtection="0">
      <alignment horizontal="left" vertical="center"/>
    </xf>
    <xf numFmtId="0" fontId="65" fillId="0" borderId="28">
      <alignment horizontal="left" vertical="center"/>
    </xf>
    <xf numFmtId="10" fontId="63" fillId="4" borderId="1" applyNumberFormat="0" applyBorder="0" applyAlignment="0" applyProtection="0"/>
    <xf numFmtId="0" fontId="25" fillId="0" borderId="0"/>
    <xf numFmtId="0" fontId="34" fillId="0" borderId="29">
      <alignment horizontal="centerContinuous"/>
    </xf>
    <xf numFmtId="0" fontId="66" fillId="0" borderId="0"/>
    <xf numFmtId="0" fontId="46" fillId="0" borderId="0" applyFill="0" applyBorder="0" applyAlignment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0" borderId="30"/>
    <xf numFmtId="187" fontId="68" fillId="0" borderId="12"/>
    <xf numFmtId="188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0" fontId="69" fillId="0" borderId="0" applyNumberFormat="0" applyFont="0" applyFill="0" applyAlignment="0"/>
    <xf numFmtId="190" fontId="70" fillId="0" borderId="0"/>
    <xf numFmtId="0" fontId="71" fillId="0" borderId="0"/>
    <xf numFmtId="0" fontId="25" fillId="0" borderId="0"/>
    <xf numFmtId="10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6" fillId="0" borderId="31" applyNumberFormat="0" applyBorder="0"/>
    <xf numFmtId="0" fontId="46" fillId="0" borderId="0" applyFill="0" applyBorder="0" applyAlignment="0"/>
    <xf numFmtId="0" fontId="67" fillId="0" borderId="0"/>
    <xf numFmtId="49" fontId="72" fillId="0" borderId="0" applyFill="0" applyBorder="0" applyAlignment="0"/>
    <xf numFmtId="0" fontId="46" fillId="0" borderId="0" applyFill="0" applyBorder="0" applyAlignment="0"/>
    <xf numFmtId="0" fontId="73" fillId="0" borderId="14">
      <alignment horizontal="left" vertical="center"/>
    </xf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0" fontId="80" fillId="0" borderId="0"/>
    <xf numFmtId="0" fontId="69" fillId="0" borderId="0"/>
    <xf numFmtId="177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88" fontId="82" fillId="0" borderId="0" applyFont="0" applyFill="0" applyBorder="0" applyAlignment="0" applyProtection="0"/>
    <xf numFmtId="185" fontId="81" fillId="0" borderId="0" applyFont="0" applyFill="0" applyBorder="0" applyAlignment="0" applyProtection="0"/>
    <xf numFmtId="0" fontId="46" fillId="0" borderId="0"/>
    <xf numFmtId="0" fontId="71" fillId="0" borderId="0"/>
    <xf numFmtId="0" fontId="46" fillId="0" borderId="0"/>
  </cellStyleXfs>
  <cellXfs count="19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Border="1"/>
    <xf numFmtId="0" fontId="19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169" fontId="12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9" fontId="12" fillId="0" borderId="0" xfId="0" applyNumberFormat="1" applyFont="1" applyBorder="1" applyAlignment="1">
      <alignment horizontal="center" vertical="center"/>
    </xf>
    <xf numFmtId="0" fontId="24" fillId="2" borderId="0" xfId="7" applyFont="1" applyFill="1" applyBorder="1" applyAlignment="1" applyProtection="1">
      <alignment vertical="center"/>
      <protection hidden="1"/>
    </xf>
    <xf numFmtId="0" fontId="31" fillId="2" borderId="6" xfId="7" applyFont="1" applyFill="1" applyBorder="1" applyAlignment="1" applyProtection="1">
      <alignment horizontal="left" vertical="center"/>
      <protection hidden="1"/>
    </xf>
    <xf numFmtId="0" fontId="31" fillId="2" borderId="0" xfId="7" applyFont="1" applyFill="1" applyBorder="1" applyAlignment="1" applyProtection="1">
      <alignment horizontal="left" vertical="center"/>
      <protection hidden="1"/>
    </xf>
    <xf numFmtId="0" fontId="32" fillId="2" borderId="0" xfId="7" applyFont="1" applyFill="1" applyBorder="1" applyAlignment="1" applyProtection="1">
      <alignment horizontal="left" vertical="center"/>
      <protection hidden="1"/>
    </xf>
    <xf numFmtId="0" fontId="33" fillId="2" borderId="0" xfId="7" applyFont="1" applyFill="1" applyBorder="1" applyAlignment="1" applyProtection="1">
      <alignment horizontal="left" vertical="center"/>
      <protection hidden="1"/>
    </xf>
    <xf numFmtId="0" fontId="23" fillId="2" borderId="8" xfId="14" applyFont="1" applyFill="1" applyBorder="1" applyAlignment="1">
      <alignment horizontal="left" vertical="center"/>
    </xf>
    <xf numFmtId="0" fontId="34" fillId="0" borderId="2" xfId="0" applyFont="1" applyBorder="1" applyAlignment="1"/>
    <xf numFmtId="0" fontId="8" fillId="0" borderId="7" xfId="0" applyFont="1" applyBorder="1" applyAlignment="1">
      <alignment vertical="center"/>
    </xf>
    <xf numFmtId="170" fontId="12" fillId="2" borderId="0" xfId="0" applyNumberFormat="1" applyFont="1" applyFill="1" applyBorder="1" applyAlignment="1">
      <alignment vertical="center"/>
    </xf>
    <xf numFmtId="171" fontId="12" fillId="2" borderId="0" xfId="0" applyNumberFormat="1" applyFont="1" applyFill="1" applyBorder="1" applyAlignment="1">
      <alignment vertical="center" wrapText="1"/>
    </xf>
    <xf numFmtId="0" fontId="7" fillId="0" borderId="6" xfId="15" applyFont="1" applyBorder="1" applyAlignment="1" applyProtection="1">
      <alignment vertical="center"/>
      <protection hidden="1"/>
    </xf>
    <xf numFmtId="0" fontId="7" fillId="0" borderId="0" xfId="15" applyFont="1" applyBorder="1" applyAlignment="1" applyProtection="1">
      <alignment vertical="center"/>
      <protection hidden="1"/>
    </xf>
    <xf numFmtId="0" fontId="3" fillId="0" borderId="3" xfId="16" applyFont="1" applyBorder="1" applyAlignment="1">
      <alignment vertical="center"/>
    </xf>
    <xf numFmtId="0" fontId="0" fillId="0" borderId="4" xfId="0" applyBorder="1"/>
    <xf numFmtId="0" fontId="3" fillId="0" borderId="6" xfId="16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6" applyFont="1" applyBorder="1" applyAlignment="1">
      <alignment horizontal="center" vertical="center"/>
    </xf>
    <xf numFmtId="173" fontId="37" fillId="0" borderId="0" xfId="0" applyNumberFormat="1" applyFont="1" applyBorder="1" applyAlignment="1">
      <alignment horizontal="right" vertical="center"/>
    </xf>
    <xf numFmtId="0" fontId="38" fillId="0" borderId="6" xfId="16" applyFont="1" applyBorder="1" applyAlignment="1">
      <alignment horizontal="left" vertical="center" indent="1"/>
    </xf>
    <xf numFmtId="0" fontId="36" fillId="0" borderId="0" xfId="16" applyFont="1" applyBorder="1" applyAlignment="1">
      <alignment vertical="center"/>
    </xf>
    <xf numFmtId="0" fontId="3" fillId="0" borderId="0" xfId="16" applyFont="1" applyBorder="1" applyAlignment="1">
      <alignment vertical="center"/>
    </xf>
    <xf numFmtId="0" fontId="38" fillId="0" borderId="8" xfId="16" applyFont="1" applyBorder="1" applyAlignment="1">
      <alignment horizontal="left" vertical="center" indent="1"/>
    </xf>
    <xf numFmtId="0" fontId="36" fillId="0" borderId="2" xfId="16" applyFont="1" applyBorder="1" applyAlignment="1">
      <alignment vertical="center"/>
    </xf>
    <xf numFmtId="0" fontId="3" fillId="0" borderId="2" xfId="16" applyFont="1" applyBorder="1" applyAlignment="1">
      <alignment vertical="center"/>
    </xf>
    <xf numFmtId="0" fontId="0" fillId="0" borderId="2" xfId="0" applyBorder="1"/>
    <xf numFmtId="173" fontId="37" fillId="0" borderId="2" xfId="0" applyNumberFormat="1" applyFont="1" applyBorder="1" applyAlignment="1">
      <alignment horizontal="right" vertical="center"/>
    </xf>
    <xf numFmtId="0" fontId="16" fillId="0" borderId="6" xfId="0" applyFont="1" applyBorder="1"/>
    <xf numFmtId="0" fontId="16" fillId="0" borderId="0" xfId="0" applyFont="1" applyBorder="1"/>
    <xf numFmtId="0" fontId="16" fillId="0" borderId="0" xfId="0" applyFont="1" applyBorder="1" applyAlignment="1"/>
    <xf numFmtId="0" fontId="24" fillId="0" borderId="0" xfId="0" applyFont="1" applyBorder="1" applyProtection="1">
      <protection hidden="1"/>
    </xf>
    <xf numFmtId="0" fontId="39" fillId="0" borderId="0" xfId="0" applyFont="1" applyBorder="1"/>
    <xf numFmtId="0" fontId="8" fillId="0" borderId="7" xfId="0" applyFont="1" applyBorder="1" applyAlignment="1" applyProtection="1">
      <alignment vertical="center"/>
      <protection hidden="1"/>
    </xf>
    <xf numFmtId="0" fontId="40" fillId="0" borderId="0" xfId="0" applyFont="1" applyBorder="1"/>
    <xf numFmtId="0" fontId="24" fillId="0" borderId="0" xfId="0" applyFont="1" applyBorder="1" applyProtection="1">
      <protection locked="0"/>
    </xf>
    <xf numFmtId="0" fontId="27" fillId="0" borderId="0" xfId="0" applyFont="1" applyBorder="1" applyAlignment="1"/>
    <xf numFmtId="0" fontId="8" fillId="0" borderId="7" xfId="0" applyFont="1" applyBorder="1" applyAlignment="1" applyProtection="1">
      <alignment vertical="center"/>
      <protection locked="0"/>
    </xf>
    <xf numFmtId="0" fontId="36" fillId="0" borderId="6" xfId="0" applyFont="1" applyBorder="1"/>
    <xf numFmtId="0" fontId="36" fillId="0" borderId="0" xfId="0" applyFont="1" applyBorder="1"/>
    <xf numFmtId="0" fontId="41" fillId="0" borderId="0" xfId="0" applyFont="1" applyBorder="1"/>
    <xf numFmtId="0" fontId="8" fillId="0" borderId="7" xfId="0" applyFont="1" applyBorder="1" applyAlignment="1">
      <alignment horizontal="center" vertical="center"/>
    </xf>
    <xf numFmtId="0" fontId="41" fillId="0" borderId="6" xfId="0" applyFont="1" applyBorder="1"/>
    <xf numFmtId="0" fontId="8" fillId="0" borderId="5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vertical="center"/>
      <protection hidden="1"/>
    </xf>
    <xf numFmtId="172" fontId="36" fillId="0" borderId="7" xfId="0" applyNumberFormat="1" applyFont="1" applyBorder="1" applyAlignment="1">
      <alignment horizontal="right" vertical="center"/>
    </xf>
    <xf numFmtId="172" fontId="36" fillId="0" borderId="9" xfId="0" applyNumberFormat="1" applyFont="1" applyBorder="1" applyAlignment="1">
      <alignment horizontal="right" vertical="center"/>
    </xf>
    <xf numFmtId="0" fontId="24" fillId="0" borderId="9" xfId="0" applyFont="1" applyBorder="1" applyAlignment="1" applyProtection="1">
      <alignment vertical="center"/>
      <protection hidden="1"/>
    </xf>
    <xf numFmtId="0" fontId="42" fillId="2" borderId="0" xfId="0" applyFont="1" applyFill="1" applyBorder="1" applyAlignment="1">
      <alignment horizontal="center" vertical="center" wrapText="1"/>
    </xf>
    <xf numFmtId="0" fontId="8" fillId="0" borderId="0" xfId="15" applyFont="1" applyBorder="1" applyAlignment="1" applyProtection="1">
      <alignment vertical="center" wrapText="1"/>
      <protection hidden="1"/>
    </xf>
    <xf numFmtId="0" fontId="8" fillId="0" borderId="4" xfId="0" applyFont="1" applyBorder="1" applyAlignment="1">
      <alignment horizontal="center" vertical="center"/>
    </xf>
    <xf numFmtId="0" fontId="8" fillId="0" borderId="4" xfId="15" applyFont="1" applyBorder="1" applyAlignment="1" applyProtection="1">
      <alignment vertical="center" wrapText="1"/>
      <protection hidden="1"/>
    </xf>
    <xf numFmtId="166" fontId="8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  <protection hidden="1"/>
    </xf>
    <xf numFmtId="0" fontId="83" fillId="0" borderId="0" xfId="0" applyFont="1" applyBorder="1"/>
    <xf numFmtId="14" fontId="8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87" fillId="0" borderId="0" xfId="0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88" fillId="2" borderId="6" xfId="8" applyFont="1" applyFill="1" applyBorder="1" applyAlignment="1">
      <alignment horizontal="left" vertical="center"/>
    </xf>
    <xf numFmtId="0" fontId="8" fillId="0" borderId="5" xfId="15" applyFont="1" applyBorder="1" applyAlignment="1" applyProtection="1">
      <alignment vertical="center" wrapText="1"/>
      <protection hidden="1"/>
    </xf>
    <xf numFmtId="0" fontId="8" fillId="0" borderId="7" xfId="15" applyFont="1" applyBorder="1" applyAlignment="1" applyProtection="1">
      <alignment vertical="center" wrapText="1"/>
      <protection hidden="1"/>
    </xf>
    <xf numFmtId="0" fontId="15" fillId="2" borderId="6" xfId="117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/>
      <protection locked="0"/>
    </xf>
    <xf numFmtId="2" fontId="13" fillId="2" borderId="0" xfId="0" applyNumberFormat="1" applyFont="1" applyFill="1" applyAlignment="1" applyProtection="1">
      <alignment vertical="center"/>
      <protection hidden="1"/>
    </xf>
    <xf numFmtId="0" fontId="15" fillId="2" borderId="6" xfId="117" applyFont="1" applyFill="1" applyBorder="1" applyAlignment="1" applyProtection="1">
      <alignment horizontal="left" vertical="center"/>
      <protection locked="0"/>
    </xf>
    <xf numFmtId="0" fontId="15" fillId="2" borderId="0" xfId="115" applyFont="1" applyFill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2" fontId="13" fillId="2" borderId="0" xfId="0" applyNumberFormat="1" applyFont="1" applyFill="1" applyBorder="1" applyAlignment="1" applyProtection="1">
      <alignment vertical="center"/>
      <protection hidden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0" fontId="12" fillId="2" borderId="21" xfId="0" applyNumberFormat="1" applyFont="1" applyFill="1" applyBorder="1" applyAlignment="1">
      <alignment horizontal="center" vertical="center"/>
    </xf>
    <xf numFmtId="170" fontId="12" fillId="2" borderId="22" xfId="0" applyNumberFormat="1" applyFont="1" applyFill="1" applyBorder="1" applyAlignment="1">
      <alignment horizontal="center" vertical="center"/>
    </xf>
    <xf numFmtId="170" fontId="12" fillId="2" borderId="23" xfId="0" applyNumberFormat="1" applyFont="1" applyFill="1" applyBorder="1" applyAlignment="1">
      <alignment horizontal="center" vertical="center"/>
    </xf>
    <xf numFmtId="197" fontId="12" fillId="2" borderId="24" xfId="0" applyNumberFormat="1" applyFont="1" applyFill="1" applyBorder="1" applyAlignment="1">
      <alignment horizontal="center" vertical="center" wrapText="1"/>
    </xf>
    <xf numFmtId="197" fontId="12" fillId="2" borderId="25" xfId="0" applyNumberFormat="1" applyFont="1" applyFill="1" applyBorder="1" applyAlignment="1">
      <alignment horizontal="center" vertical="center" wrapText="1"/>
    </xf>
    <xf numFmtId="197" fontId="12" fillId="2" borderId="26" xfId="0" applyNumberFormat="1" applyFont="1" applyFill="1" applyBorder="1" applyAlignment="1">
      <alignment horizontal="center" vertical="center" wrapText="1"/>
    </xf>
    <xf numFmtId="0" fontId="43" fillId="0" borderId="0" xfId="15" applyFont="1" applyBorder="1" applyAlignment="1" applyProtection="1">
      <alignment horizontal="left" vertical="center" wrapText="1"/>
      <protection hidden="1"/>
    </xf>
    <xf numFmtId="0" fontId="43" fillId="0" borderId="0" xfId="15" applyFont="1" applyBorder="1" applyAlignment="1" applyProtection="1">
      <alignment horizontal="left" vertical="center"/>
      <protection hidden="1"/>
    </xf>
    <xf numFmtId="0" fontId="43" fillId="0" borderId="7" xfId="15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0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165" fontId="14" fillId="0" borderId="10" xfId="0" applyNumberFormat="1" applyFont="1" applyBorder="1" applyAlignment="1">
      <alignment horizontal="center" vertical="center" textRotation="90"/>
    </xf>
    <xf numFmtId="165" fontId="14" fillId="0" borderId="14" xfId="0" applyNumberFormat="1" applyFont="1" applyBorder="1" applyAlignment="1">
      <alignment horizontal="center" vertical="center" textRotation="90"/>
    </xf>
    <xf numFmtId="165" fontId="14" fillId="0" borderId="11" xfId="0" applyNumberFormat="1" applyFont="1" applyBorder="1" applyAlignment="1">
      <alignment horizontal="center" vertical="center" textRotation="90"/>
    </xf>
    <xf numFmtId="165" fontId="7" fillId="0" borderId="10" xfId="0" applyNumberFormat="1" applyFont="1" applyBorder="1" applyAlignment="1">
      <alignment horizontal="center" vertical="center" textRotation="90"/>
    </xf>
    <xf numFmtId="165" fontId="7" fillId="0" borderId="14" xfId="0" applyNumberFormat="1" applyFont="1" applyBorder="1" applyAlignment="1">
      <alignment horizontal="center" vertical="center" textRotation="90"/>
    </xf>
    <xf numFmtId="165" fontId="7" fillId="0" borderId="11" xfId="0" applyNumberFormat="1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" fontId="14" fillId="0" borderId="19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74" fontId="7" fillId="0" borderId="10" xfId="0" applyNumberFormat="1" applyFont="1" applyBorder="1" applyAlignment="1">
      <alignment horizontal="center" vertical="center" wrapText="1"/>
    </xf>
    <xf numFmtId="174" fontId="7" fillId="0" borderId="14" xfId="0" applyNumberFormat="1" applyFont="1" applyBorder="1" applyAlignment="1">
      <alignment horizontal="center" vertical="center" wrapText="1"/>
    </xf>
    <xf numFmtId="174" fontId="7" fillId="0" borderId="11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67" fontId="8" fillId="0" borderId="3" xfId="0" applyNumberFormat="1" applyFont="1" applyBorder="1" applyAlignment="1" applyProtection="1">
      <alignment horizontal="center"/>
      <protection hidden="1"/>
    </xf>
    <xf numFmtId="167" fontId="8" fillId="0" borderId="5" xfId="0" applyNumberFormat="1" applyFont="1" applyBorder="1" applyAlignment="1" applyProtection="1">
      <alignment horizontal="center"/>
      <protection hidden="1"/>
    </xf>
    <xf numFmtId="167" fontId="8" fillId="0" borderId="6" xfId="0" applyNumberFormat="1" applyFont="1" applyBorder="1" applyAlignment="1" applyProtection="1">
      <alignment horizontal="center"/>
      <protection hidden="1"/>
    </xf>
    <xf numFmtId="167" fontId="8" fillId="0" borderId="7" xfId="0" applyNumberFormat="1" applyFont="1" applyBorder="1" applyAlignment="1" applyProtection="1">
      <alignment horizontal="center"/>
      <protection hidden="1"/>
    </xf>
    <xf numFmtId="166" fontId="8" fillId="0" borderId="6" xfId="0" applyNumberFormat="1" applyFont="1" applyBorder="1" applyAlignment="1" applyProtection="1">
      <alignment horizontal="center" vertical="center"/>
      <protection hidden="1"/>
    </xf>
    <xf numFmtId="166" fontId="8" fillId="0" borderId="7" xfId="0" applyNumberFormat="1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8" fontId="20" fillId="0" borderId="3" xfId="0" applyNumberFormat="1" applyFont="1" applyBorder="1" applyAlignment="1">
      <alignment horizontal="left" vertical="center" wrapText="1"/>
    </xf>
    <xf numFmtId="168" fontId="20" fillId="0" borderId="4" xfId="0" applyNumberFormat="1" applyFont="1" applyBorder="1" applyAlignment="1">
      <alignment horizontal="left" vertical="center" wrapText="1"/>
    </xf>
    <xf numFmtId="168" fontId="20" fillId="0" borderId="5" xfId="0" applyNumberFormat="1" applyFont="1" applyBorder="1" applyAlignment="1">
      <alignment horizontal="left" vertical="center" wrapText="1"/>
    </xf>
    <xf numFmtId="198" fontId="11" fillId="0" borderId="2" xfId="7" applyNumberFormat="1" applyFont="1" applyFill="1" applyBorder="1" applyAlignment="1">
      <alignment horizontal="right" vertical="center"/>
    </xf>
    <xf numFmtId="198" fontId="11" fillId="0" borderId="9" xfId="7" applyNumberFormat="1" applyFont="1" applyFill="1" applyBorder="1" applyAlignment="1">
      <alignment horizontal="right" vertical="center"/>
    </xf>
    <xf numFmtId="0" fontId="8" fillId="0" borderId="4" xfId="1" applyFont="1" applyBorder="1" applyAlignment="1">
      <alignment horizontal="center"/>
    </xf>
    <xf numFmtId="0" fontId="8" fillId="0" borderId="4" xfId="16" applyFont="1" applyBorder="1" applyAlignment="1">
      <alignment horizontal="left" vertical="center"/>
    </xf>
    <xf numFmtId="0" fontId="8" fillId="0" borderId="5" xfId="16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18">
    <cellStyle name="??" xfId="19"/>
    <cellStyle name="?? [0.00]_PRODUCT DETAIL Q1" xfId="20"/>
    <cellStyle name="?? [0]" xfId="21"/>
    <cellStyle name="???? [0.00]_PRODUCT DETAIL Q1" xfId="22"/>
    <cellStyle name="????_PRODUCT DETAIL Q1" xfId="23"/>
    <cellStyle name="???[0]_Book1" xfId="24"/>
    <cellStyle name="???_95" xfId="25"/>
    <cellStyle name="??_(????)??????" xfId="26"/>
    <cellStyle name="_____AIT-mix" xfId="27"/>
    <cellStyle name="•W_’·Šú‰p•¶" xfId="28"/>
    <cellStyle name="1" xfId="29"/>
    <cellStyle name="1_Cau thuy dien Ban La (Cu Anh)" xfId="30"/>
    <cellStyle name="1_Du toan 558 (Km17+508.12 - Km 22)" xfId="31"/>
    <cellStyle name="1_ÿÿÿÿÿ" xfId="32"/>
    <cellStyle name="2" xfId="33"/>
    <cellStyle name="2_Cau thuy dien Ban La (Cu Anh)" xfId="34"/>
    <cellStyle name="2_Du toan 558 (Km17+508.12 - Km 22)" xfId="35"/>
    <cellStyle name="2_ÿÿÿÿÿ" xfId="36"/>
    <cellStyle name="3" xfId="37"/>
    <cellStyle name="3_Cau thuy dien Ban La (Cu Anh)" xfId="38"/>
    <cellStyle name="3_Du toan 558 (Km17+508.12 - Km 22)" xfId="39"/>
    <cellStyle name="3_ÿÿÿÿÿ" xfId="40"/>
    <cellStyle name="4" xfId="41"/>
    <cellStyle name="4_Cau thuy dien Ban La (Cu Anh)" xfId="42"/>
    <cellStyle name="4_Du toan 558 (Km17+508.12 - Km 22)" xfId="43"/>
    <cellStyle name="4_ÿÿÿÿÿ" xfId="44"/>
    <cellStyle name="AeE­ [0]_INQUIRY ¿µ¾÷AßAø " xfId="45"/>
    <cellStyle name="ÅëÈ­ [0]_S" xfId="46"/>
    <cellStyle name="AeE­_INQUIRY ¿µ¾÷AßAø " xfId="47"/>
    <cellStyle name="ÅëÈ­_S" xfId="48"/>
    <cellStyle name="AÞ¸¶ [0]_INQUIRY ¿?¾÷AßAø " xfId="49"/>
    <cellStyle name="ÄÞ¸¶ [0]_S" xfId="50"/>
    <cellStyle name="AÞ¸¶_INQUIRY ¿?¾÷AßAø " xfId="51"/>
    <cellStyle name="ÄÞ¸¶_S" xfId="52"/>
    <cellStyle name="C?AØ_¿?¾÷CoE² " xfId="53"/>
    <cellStyle name="C￥AØ_¿μ¾÷CoE² " xfId="54"/>
    <cellStyle name="Ç¥ÁØ_S" xfId="55"/>
    <cellStyle name="C￥AØ_Sheet1_¿μ¾÷CoE² " xfId="56"/>
    <cellStyle name="Calc Currency (0)" xfId="57"/>
    <cellStyle name="Calc Percent (0)" xfId="58"/>
    <cellStyle name="Calc Percent (1)" xfId="59"/>
    <cellStyle name="category" xfId="60"/>
    <cellStyle name="Comma 2" xfId="18"/>
    <cellStyle name="Comma0" xfId="61"/>
    <cellStyle name="Currency 2" xfId="62"/>
    <cellStyle name="Currency0" xfId="63"/>
    <cellStyle name="Date" xfId="64"/>
    <cellStyle name="Enter Currency (0)" xfId="65"/>
    <cellStyle name="Fixed" xfId="66"/>
    <cellStyle name="Grey" xfId="67"/>
    <cellStyle name="HEADER" xfId="68"/>
    <cellStyle name="Header1" xfId="69"/>
    <cellStyle name="Header2" xfId="70"/>
    <cellStyle name="Input [yellow]" xfId="71"/>
    <cellStyle name="khanh" xfId="72"/>
    <cellStyle name="khung" xfId="73"/>
    <cellStyle name="Line" xfId="74"/>
    <cellStyle name="Link Currency (0)" xfId="75"/>
    <cellStyle name="Milliers [0]_AR1194" xfId="76"/>
    <cellStyle name="Milliers_AR1194" xfId="77"/>
    <cellStyle name="Model" xfId="78"/>
    <cellStyle name="moi" xfId="79"/>
    <cellStyle name="Monétaire [0]_AR1194" xfId="80"/>
    <cellStyle name="Monétaire_AR1194" xfId="81"/>
    <cellStyle name="n" xfId="82"/>
    <cellStyle name="Normal" xfId="0" builtinId="0"/>
    <cellStyle name="Normal - Style1" xfId="83"/>
    <cellStyle name="Normal 11" xfId="13"/>
    <cellStyle name="Normal 12" xfId="116"/>
    <cellStyle name="Normal 2" xfId="9"/>
    <cellStyle name="Normal 2 2" xfId="11"/>
    <cellStyle name="Normal 3" xfId="6"/>
    <cellStyle name="Normal 3 2" xfId="84"/>
    <cellStyle name="Normal 4" xfId="12"/>
    <cellStyle name="Normal 4 2" xfId="117"/>
    <cellStyle name="Normal 5" xfId="7"/>
    <cellStyle name="Normal 5 2" xfId="17"/>
    <cellStyle name="Normal 6" xfId="5"/>
    <cellStyle name="Normal 7" xfId="8"/>
    <cellStyle name="Normal_1" xfId="14"/>
    <cellStyle name="Normal_NBT - nhay _NV_TAY HA_THU TE" xfId="2"/>
    <cellStyle name="Normal_PYC BT An Phuc LAN 3 2" xfId="115"/>
    <cellStyle name="Normal_Thi nghiem cat (BT)" xfId="1"/>
    <cellStyle name="Normal_Thi nghiem cat (BT) 2 2" xfId="15"/>
    <cellStyle name="Normal_Thi nghiem Da 2x4" xfId="16"/>
    <cellStyle name="Normal_TK" xfId="3"/>
    <cellStyle name="Normal_TK V" xfId="4"/>
    <cellStyle name="Normal1" xfId="85"/>
    <cellStyle name="Percent [2]" xfId="86"/>
    <cellStyle name="Percent 2" xfId="87"/>
    <cellStyle name="PERCENTAGE" xfId="88"/>
    <cellStyle name="PrePop Currency (0)" xfId="89"/>
    <cellStyle name="Style 1" xfId="10"/>
    <cellStyle name="subhead" xfId="90"/>
    <cellStyle name="Text Indent A" xfId="91"/>
    <cellStyle name="Text Indent B" xfId="92"/>
    <cellStyle name="vntxt2" xfId="93"/>
    <cellStyle name="xuan" xfId="94"/>
    <cellStyle name=" [0.00]_ Att. 1- Cover" xfId="95"/>
    <cellStyle name="_ Att. 1- Cover" xfId="96"/>
    <cellStyle name="?_ Att. 1- Cover" xfId="97"/>
    <cellStyle name="똿뗦먛귟 [0.00]_PRODUCT DETAIL Q1" xfId="98"/>
    <cellStyle name="똿뗦먛귟_PRODUCT DETAIL Q1" xfId="99"/>
    <cellStyle name="믅됞 [0.00]_PRODUCT DETAIL Q1" xfId="100"/>
    <cellStyle name="믅됞_PRODUCT DETAIL Q1" xfId="101"/>
    <cellStyle name="백분율_95" xfId="102"/>
    <cellStyle name="뷭?_BOOKSHIP" xfId="103"/>
    <cellStyle name="콤마 [0]_1202" xfId="104"/>
    <cellStyle name="콤마_1202" xfId="105"/>
    <cellStyle name="통화 [0]_1202" xfId="106"/>
    <cellStyle name="통화_1202" xfId="107"/>
    <cellStyle name="표준_(정보부문)월별인원계획" xfId="108"/>
    <cellStyle name="一般_00Q3902REV.1" xfId="109"/>
    <cellStyle name="千分位[0]_00Q3902REV.1" xfId="110"/>
    <cellStyle name="千分位_00Q3902REV.1" xfId="111"/>
    <cellStyle name="貨幣 [0]_00Q3902REV.1" xfId="112"/>
    <cellStyle name="貨幣[0]_BRE" xfId="113"/>
    <cellStyle name="貨幣_00Q3902REV.1" xfId="11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9" name="Group 9">
          <a:extLst>
            <a:ext uri="{FF2B5EF4-FFF2-40B4-BE49-F238E27FC236}">
              <a16:creationId xmlns:a16="http://schemas.microsoft.com/office/drawing/2014/main" id="{9AD16A6C-161A-4A26-B09A-799B1B669E5C}"/>
            </a:ext>
          </a:extLst>
        </xdr:cNvPr>
        <xdr:cNvGrpSpPr>
          <a:grpSpLocks/>
        </xdr:cNvGrpSpPr>
      </xdr:nvGrpSpPr>
      <xdr:grpSpPr bwMode="auto">
        <a:xfrm>
          <a:off x="171451" y="0"/>
          <a:ext cx="6048374" cy="1000125"/>
          <a:chOff x="902414" y="17318"/>
          <a:chExt cx="5352896" cy="934815"/>
        </a:xfrm>
      </xdr:grpSpPr>
      <xdr:grpSp>
        <xdr:nvGrpSpPr>
          <xdr:cNvPr id="10" name="Group 20">
            <a:extLst>
              <a:ext uri="{FF2B5EF4-FFF2-40B4-BE49-F238E27FC236}">
                <a16:creationId xmlns:a16="http://schemas.microsoft.com/office/drawing/2014/main" id="{29AB53F0-151B-46BD-9C00-770F4D03BE2B}"/>
              </a:ext>
            </a:extLst>
          </xdr:cNvPr>
          <xdr:cNvGrpSpPr>
            <a:grpSpLocks/>
          </xdr:cNvGrpSpPr>
        </xdr:nvGrpSpPr>
        <xdr:grpSpPr bwMode="auto">
          <a:xfrm>
            <a:off x="1510745" y="17318"/>
            <a:ext cx="4744565" cy="934815"/>
            <a:chOff x="10510299" y="666750"/>
            <a:chExt cx="4417084" cy="1113988"/>
          </a:xfrm>
        </xdr:grpSpPr>
        <xdr:grpSp>
          <xdr:nvGrpSpPr>
            <xdr:cNvPr id="12" name="Group 23">
              <a:extLst>
                <a:ext uri="{FF2B5EF4-FFF2-40B4-BE49-F238E27FC236}">
                  <a16:creationId xmlns:a16="http://schemas.microsoft.com/office/drawing/2014/main" id="{E7AFD2BD-E6AA-48A0-9245-C811A84537D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10299" y="666750"/>
              <a:ext cx="4417084" cy="1113988"/>
              <a:chOff x="28610" y="0"/>
              <a:chExt cx="75194" cy="12758"/>
            </a:xfrm>
          </xdr:grpSpPr>
          <xdr:sp macro="" textlink="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58F27D4C-93AB-481F-9C75-F0FCA23C6AF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800" y="0"/>
                <a:ext cx="18004" cy="12758"/>
              </a:xfrm>
              <a:prstGeom prst="rect">
                <a:avLst/>
              </a:prstGeom>
              <a:no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 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5" name="Rectangle 14">
                <a:extLst>
                  <a:ext uri="{FF2B5EF4-FFF2-40B4-BE49-F238E27FC236}">
                    <a16:creationId xmlns:a16="http://schemas.microsoft.com/office/drawing/2014/main" id="{CFD67FB9-189C-4604-942F-EF5CFBB064E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653" y="0"/>
                <a:ext cx="61649" cy="1275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ctr" upright="1"/>
              <a:lstStyle/>
              <a:p>
                <a:pPr algn="ctr" rtl="0">
                  <a:defRPr sz="1000"/>
                </a:pPr>
                <a:r>
                  <a:rPr lang="vi-VN" sz="900" b="1" i="0" u="none" strike="noStrike" baseline="0">
                    <a:solidFill>
                      <a:srgbClr val="0000FF"/>
                    </a:solidFill>
                    <a:latin typeface="Times New Roman"/>
                    <a:cs typeface="Times New Roman"/>
                  </a:rPr>
                  <a:t>CÔNG TY CỔ PHẦN KIỂM ĐỊNH </a:t>
                </a:r>
                <a:r>
                  <a:rPr lang="en-US" sz="900" b="1" i="0" u="none" strike="noStrike" baseline="0">
                    <a:solidFill>
                      <a:srgbClr val="0000FF"/>
                    </a:solidFill>
                    <a:latin typeface="Times New Roman"/>
                    <a:cs typeface="Times New Roman"/>
                  </a:rPr>
                  <a:t> CHẤT LƯỢNG </a:t>
                </a:r>
                <a:r>
                  <a:rPr lang="vi-VN" sz="900" b="1" i="0" u="none" strike="noStrike" baseline="0">
                    <a:solidFill>
                      <a:srgbClr val="0000FF"/>
                    </a:solidFill>
                    <a:latin typeface="Times New Roman"/>
                    <a:cs typeface="Times New Roman"/>
                  </a:rPr>
                  <a:t>XÂY DỰNG  </a:t>
                </a:r>
                <a:r>
                  <a:rPr lang="en-US" sz="900" b="1" i="0" u="none" strike="noStrike" baseline="0">
                    <a:solidFill>
                      <a:srgbClr val="0000FF"/>
                    </a:solidFill>
                    <a:latin typeface="Times New Roman"/>
                    <a:cs typeface="Times New Roman"/>
                  </a:rPr>
                  <a:t>TOÀN CẦU</a:t>
                </a:r>
                <a:endParaRPr lang="vi-VN" sz="900" b="1" i="0" u="none" strike="noStrike" baseline="0">
                  <a:solidFill>
                    <a:srgbClr val="0000FF"/>
                  </a:solidFill>
                  <a:latin typeface="Times New Roman"/>
                  <a:cs typeface="Times New Roman"/>
                </a:endParaRPr>
              </a:p>
              <a:p>
                <a:pPr algn="ctr" rtl="0">
                  <a:defRPr sz="1000"/>
                </a:pPr>
                <a:r>
                  <a:rPr lang="vi-VN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Địa chỉ</a:t>
                </a:r>
                <a:r>
                  <a:rPr lang="en-US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:  Số 9 LK 18 KĐT Văn Khê</a:t>
                </a:r>
                <a:r>
                  <a:rPr lang="vi-VN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, </a:t>
                </a:r>
                <a:r>
                  <a:rPr lang="en-US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P. La Khê, </a:t>
                </a:r>
                <a:r>
                  <a:rPr lang="vi-VN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Q. </a:t>
                </a:r>
                <a:r>
                  <a:rPr lang="en-US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Hà Đông,</a:t>
                </a:r>
                <a:r>
                  <a:rPr lang="vi-VN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 TP. Hà Nội</a:t>
                </a:r>
                <a:r>
                  <a:rPr lang="en-US" sz="900" b="1" i="0" baseline="0">
                    <a:solidFill>
                      <a:srgbClr val="0000FF"/>
                    </a:solidFill>
                    <a:latin typeface="+mj-lt"/>
                    <a:ea typeface="+mn-ea"/>
                    <a:cs typeface="+mn-cs"/>
                  </a:rPr>
                  <a:t>, Việt Nam</a:t>
                </a:r>
                <a:endParaRPr lang="vi-VN" sz="900" b="1" i="0" baseline="0">
                  <a:solidFill>
                    <a:srgbClr val="0000FF"/>
                  </a:solidFill>
                  <a:latin typeface="+mj-lt"/>
                  <a:ea typeface="+mn-ea"/>
                  <a:cs typeface="+mn-cs"/>
                </a:endParaRPr>
              </a:p>
              <a:p>
                <a:pPr algn="ctr" rtl="0">
                  <a:defRPr sz="1000"/>
                </a:pPr>
                <a:r>
                  <a:rPr lang="vi-VN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/>
                  </a:rPr>
                  <a:t>TRUNG TÂM T</a:t>
                </a:r>
                <a:r>
                  <a:rPr lang="en-US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/>
                  </a:rPr>
                  <a:t>HÍ NGHIỆM</a:t>
                </a:r>
                <a:r>
                  <a:rPr lang="vi-VN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/>
                  </a:rPr>
                  <a:t> VÀ KIỂM ĐỊNH CHẤT LƯỢNG VLXD LAS</a:t>
                </a:r>
                <a:r>
                  <a:rPr lang="en-US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/>
                  </a:rPr>
                  <a:t> </a:t>
                </a:r>
                <a:r>
                  <a:rPr lang="vi-VN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/>
                  </a:rPr>
                  <a:t>-</a:t>
                </a:r>
                <a:r>
                  <a:rPr lang="en-US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/>
                  </a:rPr>
                  <a:t> </a:t>
                </a:r>
                <a:r>
                  <a:rPr lang="en-US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 pitchFamily="18" charset="0"/>
                  </a:rPr>
                  <a:t>XD</a:t>
                </a:r>
                <a:r>
                  <a:rPr lang="vi-VN" sz="800" b="1" i="0" u="none" strike="noStrike" baseline="0">
                    <a:solidFill>
                      <a:srgbClr val="FF0000"/>
                    </a:solidFill>
                    <a:latin typeface="+mj-lt"/>
                    <a:cs typeface="Times New Roman" pitchFamily="18" charset="0"/>
                  </a:rPr>
                  <a:t>508</a:t>
                </a:r>
                <a:endParaRPr lang="en-US" sz="800" b="1" i="0" u="none" strike="noStrike" baseline="0">
                  <a:solidFill>
                    <a:srgbClr val="FF0000"/>
                  </a:solidFill>
                  <a:latin typeface="+mj-lt"/>
                  <a:cs typeface="Times New Roman" pitchFamily="18" charset="0"/>
                </a:endParaRPr>
              </a:p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N</a:t>
                </a:r>
                <a:r>
                  <a:rPr lang="vi-VN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gõ 129 Nguyễn Xiển, P</a:t>
                </a:r>
                <a:r>
                  <a:rPr lang="en-US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hường </a:t>
                </a:r>
                <a:r>
                  <a:rPr lang="vi-VN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Hạ Đình, Q</a:t>
                </a:r>
                <a:r>
                  <a:rPr lang="en-US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uận </a:t>
                </a:r>
                <a:r>
                  <a:rPr lang="vi-VN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Thanh Xuân, TP. Hà Nội</a:t>
                </a:r>
                <a:r>
                  <a:rPr lang="en-US" sz="1000" b="0" i="0" u="none" strike="noStrike" baseline="0">
                    <a:solidFill>
                      <a:srgbClr val="000099"/>
                    </a:solidFill>
                    <a:latin typeface="+mj-lt"/>
                    <a:cs typeface="Times New Roman" pitchFamily="18" charset="0"/>
                  </a:rPr>
                  <a:t>                                             </a:t>
                </a:r>
                <a:r>
                  <a:rPr lang="en-US" sz="900" b="1" i="0" u="none" strike="noStrike" baseline="0">
                    <a:solidFill>
                      <a:srgbClr val="FF0000"/>
                    </a:solidFill>
                    <a:latin typeface="+mj-lt"/>
                    <a:cs typeface="Times New Roman" pitchFamily="18" charset="0"/>
                  </a:rPr>
                  <a:t>VPGD: Số 17 LK6 KĐT Đại  Thanh, xã Tả Thanh Oai, huyện Thanh Trì, TP Hà Nội</a:t>
                </a:r>
                <a:endParaRPr lang="vi-VN" sz="900" b="1" i="0" u="none" strike="noStrike" baseline="0">
                  <a:solidFill>
                    <a:srgbClr val="FF0000"/>
                  </a:solidFill>
                  <a:latin typeface="+mj-lt"/>
                  <a:cs typeface="Times New Roman" pitchFamily="18" charset="0"/>
                </a:endParaRPr>
              </a:p>
              <a:p>
                <a:pPr algn="ctr" rtl="0">
                  <a:defRPr sz="1000"/>
                </a:pPr>
                <a:r>
                  <a:rPr lang="vi-VN" sz="800" b="1" i="0" u="none" strike="noStrike" baseline="0">
                    <a:solidFill>
                      <a:srgbClr val="0000FF"/>
                    </a:solidFill>
                    <a:latin typeface="+mj-lt"/>
                    <a:cs typeface="Times New Roman"/>
                  </a:rPr>
                  <a:t>Tel: </a:t>
                </a:r>
                <a:r>
                  <a:rPr lang="en-US" sz="800" b="1" i="0" u="none" strike="noStrike" baseline="0">
                    <a:solidFill>
                      <a:srgbClr val="0000FF"/>
                    </a:solidFill>
                    <a:latin typeface="+mj-lt"/>
                    <a:cs typeface="Times New Roman"/>
                  </a:rPr>
                  <a:t>0982 512 385</a:t>
                </a:r>
                <a:r>
                  <a:rPr lang="vi-VN" sz="800" b="1" i="0" u="none" strike="noStrike" baseline="0">
                    <a:solidFill>
                      <a:srgbClr val="0000FF"/>
                    </a:solidFill>
                    <a:latin typeface="+mj-lt"/>
                    <a:cs typeface="Times New Roman"/>
                  </a:rPr>
                  <a:t> - Email: </a:t>
                </a:r>
                <a:r>
                  <a:rPr lang="en-US" sz="800" b="1" i="0" u="none" strike="noStrike" baseline="0">
                    <a:solidFill>
                      <a:srgbClr val="0000FF"/>
                    </a:solidFill>
                    <a:latin typeface="+mj-lt"/>
                    <a:cs typeface="Times New Roman"/>
                  </a:rPr>
                  <a:t>thinghiemvlxd</a:t>
                </a:r>
                <a:r>
                  <a:rPr lang="vi-VN" sz="800" b="1" i="0" u="none" strike="noStrike" baseline="0">
                    <a:solidFill>
                      <a:srgbClr val="0000FF"/>
                    </a:solidFill>
                    <a:latin typeface="+mj-lt"/>
                    <a:cs typeface="Times New Roman"/>
                  </a:rPr>
                  <a:t>@gmail.com</a:t>
                </a:r>
                <a:r>
                  <a:rPr lang="en-US" sz="800" b="1" i="0" u="none" strike="noStrike" baseline="0">
                    <a:solidFill>
                      <a:srgbClr val="0000FF"/>
                    </a:solidFill>
                    <a:latin typeface="+mj-lt"/>
                    <a:cs typeface="Times New Roman"/>
                  </a:rPr>
                  <a:t> - Website: thinghiemvlxd.vn</a:t>
                </a:r>
                <a:endParaRPr lang="vi-VN" sz="800" b="1" i="0" u="none" strike="noStrike" baseline="0">
                  <a:solidFill>
                    <a:srgbClr val="0000FF"/>
                  </a:solidFill>
                  <a:latin typeface="+mj-lt"/>
                  <a:cs typeface="Times New Roman"/>
                </a:endParaRPr>
              </a:p>
            </xdr:txBody>
          </xdr:sp>
        </xdr:grpSp>
        <xdr:pic>
          <xdr:nvPicPr>
            <xdr:cNvPr id="13" name="Picture 1024" descr="logo 2">
              <a:extLst>
                <a:ext uri="{FF2B5EF4-FFF2-40B4-BE49-F238E27FC236}">
                  <a16:creationId xmlns:a16="http://schemas.microsoft.com/office/drawing/2014/main" id="{4BA14885-3A41-46B0-A041-A1DD19A8217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160433" y="840572"/>
              <a:ext cx="725103" cy="724660"/>
            </a:xfrm>
            <a:prstGeom prst="rect">
              <a:avLst/>
            </a:prstGeom>
            <a:solidFill>
              <a:srgbClr val="77933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1" name="Picture 11" descr="logo toan cau.jpg">
            <a:extLst>
              <a:ext uri="{FF2B5EF4-FFF2-40B4-BE49-F238E27FC236}">
                <a16:creationId xmlns:a16="http://schemas.microsoft.com/office/drawing/2014/main" id="{53022C61-5468-47CB-960F-E45E5FFED2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414" y="143158"/>
            <a:ext cx="526323" cy="719112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W85"/>
  <sheetViews>
    <sheetView tabSelected="1" view="pageBreakPreview" topLeftCell="A22" zoomScaleSheetLayoutView="100" workbookViewId="0">
      <selection activeCell="G32" sqref="G32:M32"/>
    </sheetView>
  </sheetViews>
  <sheetFormatPr defaultRowHeight="15"/>
  <cols>
    <col min="1" max="1" width="4.85546875" customWidth="1"/>
    <col min="2" max="2" width="7.42578125" customWidth="1"/>
    <col min="3" max="3" width="6.7109375" customWidth="1"/>
    <col min="4" max="4" width="7.28515625" customWidth="1"/>
    <col min="5" max="5" width="7" customWidth="1"/>
    <col min="6" max="6" width="8.5703125" customWidth="1"/>
    <col min="7" max="7" width="10.140625" customWidth="1"/>
    <col min="8" max="8" width="8.28515625" customWidth="1"/>
    <col min="9" max="9" width="9" customWidth="1"/>
    <col min="10" max="10" width="4.42578125" customWidth="1"/>
    <col min="11" max="11" width="6.140625" customWidth="1"/>
    <col min="12" max="12" width="4.140625" customWidth="1"/>
    <col min="13" max="13" width="9.28515625" customWidth="1"/>
    <col min="15" max="18" width="13.140625" customWidth="1"/>
  </cols>
  <sheetData>
    <row r="1" spans="1:23" ht="15.9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23" ht="15.95" customHeight="1">
      <c r="A2" s="6"/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9"/>
    </row>
    <row r="3" spans="1:23" ht="15.9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9"/>
    </row>
    <row r="4" spans="1:23" ht="15.95" customHeight="1">
      <c r="A4" s="6"/>
      <c r="B4" s="7"/>
      <c r="C4" s="7"/>
      <c r="D4" s="7"/>
      <c r="E4" s="7"/>
      <c r="F4" s="7"/>
      <c r="G4" s="7"/>
      <c r="H4" s="7"/>
      <c r="I4" s="7"/>
      <c r="J4" s="10"/>
      <c r="K4" s="10"/>
      <c r="L4" s="10"/>
      <c r="M4" s="11"/>
      <c r="N4" s="18"/>
      <c r="O4" s="18"/>
      <c r="P4" s="18"/>
    </row>
    <row r="5" spans="1:23" ht="15.95" customHeight="1">
      <c r="A5" s="22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5"/>
      <c r="N5" s="18"/>
      <c r="O5" s="18"/>
      <c r="P5" s="18"/>
      <c r="Q5" s="18"/>
      <c r="R5" s="18"/>
    </row>
    <row r="6" spans="1:23" ht="21.75" customHeight="1">
      <c r="A6" s="95" t="s">
        <v>13</v>
      </c>
      <c r="B6" s="96"/>
      <c r="C6" s="96"/>
      <c r="D6" s="96"/>
      <c r="E6" s="96"/>
      <c r="F6" s="96"/>
      <c r="G6" s="96"/>
      <c r="H6" s="97"/>
      <c r="I6" s="101" t="s">
        <v>41</v>
      </c>
      <c r="J6" s="102"/>
      <c r="K6" s="102"/>
      <c r="L6" s="102"/>
      <c r="M6" s="103"/>
      <c r="N6" s="35"/>
      <c r="O6" s="35"/>
      <c r="P6" s="35"/>
      <c r="Q6" s="35"/>
      <c r="R6" s="35"/>
      <c r="S6" s="18"/>
      <c r="T6" s="18"/>
      <c r="U6" s="18"/>
      <c r="V6" s="18"/>
      <c r="W6" s="18"/>
    </row>
    <row r="7" spans="1:23" ht="21.75" customHeight="1">
      <c r="A7" s="98"/>
      <c r="B7" s="99"/>
      <c r="C7" s="99"/>
      <c r="D7" s="99"/>
      <c r="E7" s="99"/>
      <c r="F7" s="99"/>
      <c r="G7" s="99"/>
      <c r="H7" s="100"/>
      <c r="I7" s="104">
        <f>+C19</f>
        <v>44341</v>
      </c>
      <c r="J7" s="105"/>
      <c r="K7" s="105"/>
      <c r="L7" s="105"/>
      <c r="M7" s="106"/>
      <c r="N7" s="36"/>
      <c r="O7" s="36"/>
      <c r="P7" s="36"/>
      <c r="Q7" s="36"/>
      <c r="R7" s="36"/>
      <c r="S7" s="18"/>
      <c r="T7" s="18"/>
      <c r="U7" s="18"/>
      <c r="V7" s="18"/>
      <c r="W7" s="18"/>
    </row>
    <row r="8" spans="1:23" ht="23.25" customHeight="1">
      <c r="A8" s="87" t="s">
        <v>34</v>
      </c>
      <c r="B8" s="88"/>
      <c r="D8" s="89"/>
      <c r="E8" s="92"/>
      <c r="F8" s="92"/>
      <c r="G8" s="92"/>
      <c r="H8" s="74"/>
      <c r="I8" s="76"/>
      <c r="J8" s="76"/>
      <c r="K8" s="76"/>
      <c r="L8" s="76"/>
      <c r="M8" s="85"/>
      <c r="N8" s="74"/>
      <c r="O8" s="74"/>
      <c r="P8" s="73"/>
      <c r="T8" s="18"/>
      <c r="U8" s="18"/>
      <c r="V8" s="18"/>
      <c r="W8" s="18"/>
    </row>
    <row r="9" spans="1:23" ht="23.25" customHeight="1">
      <c r="A9" s="87" t="s">
        <v>29</v>
      </c>
      <c r="B9" s="88"/>
      <c r="D9" s="89"/>
      <c r="E9" s="93"/>
      <c r="F9" s="93"/>
      <c r="G9" s="93"/>
      <c r="H9" s="74"/>
      <c r="I9" s="74"/>
      <c r="J9" s="74"/>
      <c r="K9" s="74"/>
      <c r="L9" s="74"/>
      <c r="M9" s="86"/>
      <c r="N9" s="74"/>
      <c r="O9" s="74"/>
      <c r="P9" s="73"/>
      <c r="T9" s="18"/>
      <c r="U9" s="18"/>
      <c r="V9" s="18"/>
      <c r="W9" s="18"/>
    </row>
    <row r="10" spans="1:23" ht="23.25" customHeight="1">
      <c r="A10" s="90" t="s">
        <v>35</v>
      </c>
      <c r="B10" s="88"/>
      <c r="D10" s="94"/>
      <c r="E10" s="93"/>
      <c r="F10" s="93"/>
      <c r="G10" s="93"/>
      <c r="H10" s="74"/>
      <c r="I10" s="74"/>
      <c r="J10" s="74"/>
      <c r="K10" s="74"/>
      <c r="L10" s="74"/>
      <c r="M10" s="86"/>
      <c r="N10" s="74"/>
      <c r="O10" s="74"/>
      <c r="P10" s="73"/>
      <c r="T10" s="18"/>
      <c r="U10" s="18"/>
      <c r="V10" s="18"/>
      <c r="W10" s="18"/>
    </row>
    <row r="11" spans="1:23" ht="23.25" customHeight="1">
      <c r="A11" s="90" t="s">
        <v>36</v>
      </c>
      <c r="B11" s="91"/>
      <c r="D11" s="89"/>
      <c r="E11" s="93"/>
      <c r="F11" s="93"/>
      <c r="G11" s="93"/>
      <c r="H11" s="74"/>
      <c r="I11" s="74"/>
      <c r="J11" s="74"/>
      <c r="K11" s="74"/>
      <c r="L11" s="74"/>
      <c r="M11" s="86"/>
      <c r="N11" s="74"/>
      <c r="O11" s="74"/>
      <c r="P11" s="73"/>
      <c r="T11" s="18"/>
      <c r="U11" s="18"/>
      <c r="V11" s="18"/>
      <c r="W11" s="18"/>
    </row>
    <row r="12" spans="1:23" ht="23.25" customHeight="1">
      <c r="A12" s="37" t="s">
        <v>39</v>
      </c>
      <c r="B12" s="38"/>
      <c r="C12" s="38"/>
      <c r="D12" s="107" t="s">
        <v>40</v>
      </c>
      <c r="E12" s="108"/>
      <c r="F12" s="108"/>
      <c r="G12" s="108"/>
      <c r="H12" s="108"/>
      <c r="I12" s="108"/>
      <c r="J12" s="108"/>
      <c r="K12" s="108"/>
      <c r="L12" s="108"/>
      <c r="M12" s="109"/>
      <c r="N12" s="26"/>
      <c r="O12" s="21"/>
      <c r="P12" s="21"/>
      <c r="Q12" s="18"/>
      <c r="R12" s="18"/>
      <c r="S12" s="18"/>
      <c r="T12" s="18"/>
      <c r="U12" s="18"/>
      <c r="V12" s="18"/>
      <c r="W12" s="18"/>
    </row>
    <row r="13" spans="1:23" ht="23.25" customHeight="1">
      <c r="A13" s="20" t="s">
        <v>1</v>
      </c>
      <c r="B13" s="12"/>
      <c r="C13" s="12"/>
      <c r="D13" s="77">
        <v>7.5</v>
      </c>
      <c r="E13" s="78" t="s">
        <v>37</v>
      </c>
      <c r="F13" s="79"/>
      <c r="G13" s="80"/>
      <c r="H13" s="81"/>
      <c r="I13" s="81"/>
      <c r="J13" s="79"/>
      <c r="K13" s="79"/>
      <c r="L13" s="81"/>
      <c r="M13" s="34"/>
    </row>
    <row r="14" spans="1:23" ht="23.25" customHeight="1">
      <c r="A14" s="20" t="s">
        <v>19</v>
      </c>
      <c r="B14" s="12"/>
      <c r="C14" s="12"/>
      <c r="D14" s="14" t="s">
        <v>14</v>
      </c>
      <c r="E14" s="81"/>
      <c r="F14" s="79"/>
      <c r="G14" s="81"/>
      <c r="H14" s="81"/>
      <c r="I14" s="81"/>
      <c r="J14" s="79"/>
      <c r="K14" s="79"/>
      <c r="L14" s="82"/>
      <c r="M14" s="34"/>
    </row>
    <row r="15" spans="1:23" ht="23.25" customHeight="1">
      <c r="A15" s="20" t="s">
        <v>20</v>
      </c>
      <c r="B15" s="12"/>
      <c r="C15" s="12"/>
      <c r="D15" s="83" t="s">
        <v>21</v>
      </c>
      <c r="E15" s="81"/>
      <c r="F15" s="79"/>
      <c r="G15" s="81"/>
      <c r="H15" s="81"/>
      <c r="I15" s="81"/>
      <c r="J15" s="79"/>
      <c r="K15" s="79"/>
      <c r="L15" s="82"/>
      <c r="M15" s="34"/>
    </row>
    <row r="16" spans="1:23" ht="49.5" customHeight="1">
      <c r="A16" s="120" t="s">
        <v>12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2"/>
      <c r="O16" s="111" t="s">
        <v>17</v>
      </c>
      <c r="P16" s="111"/>
      <c r="Q16" s="19" t="s">
        <v>18</v>
      </c>
    </row>
    <row r="17" spans="1:18" ht="51" customHeight="1">
      <c r="A17" s="112" t="s">
        <v>0</v>
      </c>
      <c r="B17" s="114" t="s">
        <v>2</v>
      </c>
      <c r="C17" s="116" t="s">
        <v>3</v>
      </c>
      <c r="D17" s="116" t="s">
        <v>4</v>
      </c>
      <c r="E17" s="118" t="s">
        <v>5</v>
      </c>
      <c r="F17" s="118" t="s">
        <v>10</v>
      </c>
      <c r="G17" s="118" t="s">
        <v>26</v>
      </c>
      <c r="H17" s="118" t="s">
        <v>11</v>
      </c>
      <c r="I17" s="118" t="s">
        <v>27</v>
      </c>
      <c r="J17" s="123" t="s">
        <v>28</v>
      </c>
      <c r="K17" s="124"/>
      <c r="L17" s="127" t="s">
        <v>6</v>
      </c>
      <c r="M17" s="128"/>
      <c r="O17" s="110" t="s">
        <v>15</v>
      </c>
      <c r="P17" s="110" t="s">
        <v>16</v>
      </c>
      <c r="Q17" s="110" t="s">
        <v>15</v>
      </c>
      <c r="R17" s="110" t="s">
        <v>16</v>
      </c>
    </row>
    <row r="18" spans="1:18" ht="27" customHeight="1">
      <c r="A18" s="113"/>
      <c r="B18" s="115"/>
      <c r="C18" s="117"/>
      <c r="D18" s="117"/>
      <c r="E18" s="119"/>
      <c r="F18" s="119"/>
      <c r="G18" s="119"/>
      <c r="H18" s="119"/>
      <c r="I18" s="119"/>
      <c r="J18" s="125"/>
      <c r="K18" s="126"/>
      <c r="L18" s="129"/>
      <c r="M18" s="130"/>
      <c r="O18" s="110"/>
      <c r="P18" s="110"/>
      <c r="Q18" s="110"/>
      <c r="R18" s="110"/>
    </row>
    <row r="19" spans="1:18" ht="12.95" customHeight="1">
      <c r="A19" s="137">
        <v>1</v>
      </c>
      <c r="B19" s="138" t="s">
        <v>7</v>
      </c>
      <c r="C19" s="141">
        <v>44341</v>
      </c>
      <c r="D19" s="144">
        <f>C19+E19</f>
        <v>44369</v>
      </c>
      <c r="E19" s="147">
        <v>28</v>
      </c>
      <c r="F19" s="131">
        <v>2040</v>
      </c>
      <c r="G19" s="158">
        <f>1.5*((F19*10)/(40*40*40))</f>
        <v>0.47812499999999997</v>
      </c>
      <c r="H19" s="161">
        <v>12590</v>
      </c>
      <c r="I19" s="162">
        <f>+H19/1600</f>
        <v>7.8687500000000004</v>
      </c>
      <c r="J19" s="163">
        <f>AVERAGE(I19:I30)</f>
        <v>8.2114583333333329</v>
      </c>
      <c r="K19" s="164"/>
      <c r="L19" s="169">
        <f>J19*100/D13</f>
        <v>109.4861111111111</v>
      </c>
      <c r="M19" s="170"/>
      <c r="O19" s="150">
        <f ca="1">IF(D13=5,RANDBETWEEN(99,108)*10,IF(D13=7.5,RANDBETWEEN(156,173)*10,IF(D13=10,RANDBETWEEN(210,230)*10)))</f>
        <v>1700</v>
      </c>
      <c r="P19" s="150">
        <f ca="1">IF(D13=5,RANDBETWEEN(650,750)*10,IF(D13=7.5,RANDBETWEEN(990,1130)*10,IF(D13=10,RANDBETWEEN(1330,1490)*10)))</f>
        <v>10920</v>
      </c>
      <c r="Q19" s="150">
        <f ca="1">IF(D13=5,RANDBETWEEN(105,125)*10,IF(D13=7.5,RANDBETWEEN(195,235)*10,IF(D13=10,RANDBETWEEN(280,310)*10)))</f>
        <v>2060</v>
      </c>
      <c r="R19" s="150">
        <f ca="1">IF(D13=5,RANDBETWEEN(835,955)*10,IF(D13=7.5,RANDBETWEEN(1220,1435)*10,IF(D13=10,RANDBETWEEN(1690,1865)*10)))</f>
        <v>13080</v>
      </c>
    </row>
    <row r="20" spans="1:18" ht="12.95" customHeight="1">
      <c r="A20" s="136"/>
      <c r="B20" s="139"/>
      <c r="C20" s="142"/>
      <c r="D20" s="145"/>
      <c r="E20" s="148"/>
      <c r="F20" s="132"/>
      <c r="G20" s="159"/>
      <c r="H20" s="154"/>
      <c r="I20" s="156"/>
      <c r="J20" s="165"/>
      <c r="K20" s="166"/>
      <c r="L20" s="171"/>
      <c r="M20" s="172"/>
      <c r="O20" s="152"/>
      <c r="P20" s="151"/>
      <c r="Q20" s="152"/>
      <c r="R20" s="151"/>
    </row>
    <row r="21" spans="1:18" ht="12.95" customHeight="1">
      <c r="A21" s="136">
        <v>2</v>
      </c>
      <c r="B21" s="139"/>
      <c r="C21" s="142"/>
      <c r="D21" s="145"/>
      <c r="E21" s="148"/>
      <c r="F21" s="132"/>
      <c r="G21" s="159"/>
      <c r="H21" s="154">
        <v>12210</v>
      </c>
      <c r="I21" s="156">
        <f t="shared" ref="I21" si="0">+H21/1600</f>
        <v>7.6312499999999996</v>
      </c>
      <c r="J21" s="165"/>
      <c r="K21" s="166"/>
      <c r="L21" s="171"/>
      <c r="M21" s="172"/>
      <c r="O21" s="152"/>
      <c r="P21" s="150">
        <f ca="1">IF(D13=5,RANDBETWEEN(650,750)*10,IF(D13=7.5,RANDBETWEEN(990,1130)*10,IF(D13=10,RANDBETWEEN(1330,1490)*10)))</f>
        <v>9950</v>
      </c>
      <c r="Q21" s="152"/>
      <c r="R21" s="150">
        <f ca="1">IF(D13=5,RANDBETWEEN(835,955)*10,IF(D13=7.5,RANDBETWEEN(1220,1435)*10,IF(D13=10,RANDBETWEEN(1690,1865)*10)))</f>
        <v>14200</v>
      </c>
    </row>
    <row r="22" spans="1:18" ht="12.95" customHeight="1">
      <c r="A22" s="153"/>
      <c r="B22" s="139"/>
      <c r="C22" s="142"/>
      <c r="D22" s="145"/>
      <c r="E22" s="148"/>
      <c r="F22" s="133"/>
      <c r="G22" s="160"/>
      <c r="H22" s="155"/>
      <c r="I22" s="157"/>
      <c r="J22" s="165"/>
      <c r="K22" s="166"/>
      <c r="L22" s="171"/>
      <c r="M22" s="172"/>
      <c r="O22" s="151"/>
      <c r="P22" s="151"/>
      <c r="Q22" s="151"/>
      <c r="R22" s="151"/>
    </row>
    <row r="23" spans="1:18" ht="12.95" customHeight="1">
      <c r="A23" s="134">
        <v>3</v>
      </c>
      <c r="B23" s="139"/>
      <c r="C23" s="142"/>
      <c r="D23" s="145"/>
      <c r="E23" s="148"/>
      <c r="F23" s="131">
        <v>2340</v>
      </c>
      <c r="G23" s="158">
        <f>1.5*((F23*10)/(40*40*40))</f>
        <v>0.54843749999999991</v>
      </c>
      <c r="H23" s="161">
        <v>13590</v>
      </c>
      <c r="I23" s="162">
        <f t="shared" ref="I23" si="1">+H23/1600</f>
        <v>8.4937500000000004</v>
      </c>
      <c r="J23" s="165"/>
      <c r="K23" s="166"/>
      <c r="L23" s="173" t="s">
        <v>8</v>
      </c>
      <c r="M23" s="174"/>
      <c r="O23" s="150">
        <f ca="1">IF(D13=5,RANDBETWEEN(99,108)*10,IF(D13=7.5,RANDBETWEEN(156,173)*10,IF(D13=10,RANDBETWEEN(210,230)*10)))</f>
        <v>1580</v>
      </c>
      <c r="P23" s="150">
        <f ca="1">IF(D13=5,RANDBETWEEN(650,750)*10,IF(D13=7.5,RANDBETWEEN(990,1130)*10,IF(D13=10,RANDBETWEEN(1330,1490)*10)))</f>
        <v>10830</v>
      </c>
      <c r="Q23" s="150">
        <f ca="1">IF(D13=5,RANDBETWEEN(105,125)*10,IF(D13=7.5,RANDBETWEEN(195,235)*10,IF(D13=10,RANDBETWEEN(280,310)*10)))</f>
        <v>1950</v>
      </c>
      <c r="R23" s="150">
        <f ca="1">IF(D13=5,RANDBETWEEN(835,955)*10,IF(D13=7.5,RANDBETWEEN(1220,1435)*10,IF(D13=10,RANDBETWEEN(1690,1865)*10)))</f>
        <v>12610</v>
      </c>
    </row>
    <row r="24" spans="1:18" ht="12.95" customHeight="1">
      <c r="A24" s="135"/>
      <c r="B24" s="139"/>
      <c r="C24" s="142"/>
      <c r="D24" s="145"/>
      <c r="E24" s="148"/>
      <c r="F24" s="132"/>
      <c r="G24" s="159"/>
      <c r="H24" s="154"/>
      <c r="I24" s="156"/>
      <c r="J24" s="165"/>
      <c r="K24" s="166"/>
      <c r="L24" s="173"/>
      <c r="M24" s="174"/>
      <c r="O24" s="152"/>
      <c r="P24" s="151"/>
      <c r="Q24" s="152"/>
      <c r="R24" s="151"/>
    </row>
    <row r="25" spans="1:18" ht="12.95" customHeight="1">
      <c r="A25" s="136">
        <v>4</v>
      </c>
      <c r="B25" s="139"/>
      <c r="C25" s="142"/>
      <c r="D25" s="145"/>
      <c r="E25" s="148"/>
      <c r="F25" s="132"/>
      <c r="G25" s="159"/>
      <c r="H25" s="154">
        <v>12900</v>
      </c>
      <c r="I25" s="156">
        <f t="shared" ref="I25" si="2">+H25/1600</f>
        <v>8.0625</v>
      </c>
      <c r="J25" s="165"/>
      <c r="K25" s="166"/>
      <c r="L25" s="173"/>
      <c r="M25" s="174"/>
      <c r="O25" s="152"/>
      <c r="P25" s="150">
        <f ca="1">IF(D13=5,RANDBETWEEN(650,750)*10,IF(D13=7.5,RANDBETWEEN(990,1130)*10,IF(D13=10,RANDBETWEEN(1330,1490)*10)))</f>
        <v>11180</v>
      </c>
      <c r="Q25" s="152"/>
      <c r="R25" s="150">
        <f ca="1">IF(D13=5,RANDBETWEEN(835,955)*10,IF(D13=7.5,RANDBETWEEN(1220,1435)*10,IF(D13=10,RANDBETWEEN(1690,1865)*10)))</f>
        <v>14310</v>
      </c>
    </row>
    <row r="26" spans="1:18" ht="12.95" customHeight="1">
      <c r="A26" s="153"/>
      <c r="B26" s="139"/>
      <c r="C26" s="142"/>
      <c r="D26" s="145"/>
      <c r="E26" s="148"/>
      <c r="F26" s="133"/>
      <c r="G26" s="160"/>
      <c r="H26" s="155"/>
      <c r="I26" s="157"/>
      <c r="J26" s="165"/>
      <c r="K26" s="166"/>
      <c r="L26" s="173"/>
      <c r="M26" s="174"/>
      <c r="O26" s="151"/>
      <c r="P26" s="151"/>
      <c r="Q26" s="151"/>
      <c r="R26" s="151"/>
    </row>
    <row r="27" spans="1:18" ht="12.95" customHeight="1">
      <c r="A27" s="134">
        <v>5</v>
      </c>
      <c r="B27" s="139"/>
      <c r="C27" s="142"/>
      <c r="D27" s="145"/>
      <c r="E27" s="148"/>
      <c r="F27" s="131">
        <v>2210</v>
      </c>
      <c r="G27" s="158">
        <f>1.5*((F27*10)/(40*40*40))</f>
        <v>0.51796875000000009</v>
      </c>
      <c r="H27" s="161">
        <v>13240</v>
      </c>
      <c r="I27" s="162">
        <f t="shared" ref="I27" si="3">+H27/1600</f>
        <v>8.2750000000000004</v>
      </c>
      <c r="J27" s="165"/>
      <c r="K27" s="166"/>
      <c r="L27" s="17"/>
      <c r="M27" s="13"/>
      <c r="O27" s="150">
        <f ca="1">IF(D13=5,RANDBETWEEN(99,108)*10,IF(D13=7.5,RANDBETWEEN(156,173)*10,IF(D13=10,RANDBETWEEN(210,230)*10)))</f>
        <v>1700</v>
      </c>
      <c r="P27" s="150">
        <f ca="1">IF(D13=5,RANDBETWEEN(650,750)*10,IF(D13=7.5,RANDBETWEEN(990,1130)*10,IF(D13=10,RANDBETWEEN(1330,1490)*10)))</f>
        <v>10680</v>
      </c>
      <c r="Q27" s="150">
        <f ca="1">IF(D13=5,RANDBETWEEN(105,125)*10,IF(D13=7.5,RANDBETWEEN(195,235)*10,IF(D13=10,RANDBETWEEN(280,310)*10)))</f>
        <v>2010</v>
      </c>
      <c r="R27" s="150">
        <f ca="1">IF(D13=5,RANDBETWEEN(835,955)*10,IF(D13=7.5,RANDBETWEEN(1220,1435)*10,IF(D13=10,RANDBETWEEN(1690,1865)*10)))</f>
        <v>12740</v>
      </c>
    </row>
    <row r="28" spans="1:18" ht="12.95" customHeight="1">
      <c r="A28" s="136"/>
      <c r="B28" s="139"/>
      <c r="C28" s="142"/>
      <c r="D28" s="145"/>
      <c r="E28" s="148"/>
      <c r="F28" s="132"/>
      <c r="G28" s="159"/>
      <c r="H28" s="154"/>
      <c r="I28" s="156"/>
      <c r="J28" s="165"/>
      <c r="K28" s="166"/>
      <c r="L28" s="17"/>
      <c r="M28" s="13"/>
      <c r="O28" s="152"/>
      <c r="P28" s="151"/>
      <c r="Q28" s="152"/>
      <c r="R28" s="151"/>
    </row>
    <row r="29" spans="1:18" ht="12.95" customHeight="1">
      <c r="A29" s="136">
        <v>6</v>
      </c>
      <c r="B29" s="139"/>
      <c r="C29" s="142"/>
      <c r="D29" s="145"/>
      <c r="E29" s="148"/>
      <c r="F29" s="132"/>
      <c r="G29" s="159"/>
      <c r="H29" s="154">
        <v>14300</v>
      </c>
      <c r="I29" s="156">
        <f t="shared" ref="I29" si="4">+H29/1600</f>
        <v>8.9375</v>
      </c>
      <c r="J29" s="165"/>
      <c r="K29" s="166"/>
      <c r="L29" s="17"/>
      <c r="M29" s="13"/>
      <c r="O29" s="152"/>
      <c r="P29" s="150">
        <f ca="1">IF(D13=5,RANDBETWEEN(650,750)*10,IF(D13=7.5,RANDBETWEEN(990,1130)*10,IF(D13=10,RANDBETWEEN(1330,1490)*10)))</f>
        <v>10540</v>
      </c>
      <c r="Q29" s="152"/>
      <c r="R29" s="150">
        <f ca="1">IF(D13=5,RANDBETWEEN(835,955)*10,IF(D13=7.5,RANDBETWEEN(1220,1435)*10,IF(D13=10,RANDBETWEEN(1690,1865)*10)))</f>
        <v>12720</v>
      </c>
    </row>
    <row r="30" spans="1:18" ht="12.95" customHeight="1">
      <c r="A30" s="153"/>
      <c r="B30" s="140"/>
      <c r="C30" s="143"/>
      <c r="D30" s="146"/>
      <c r="E30" s="149"/>
      <c r="F30" s="133"/>
      <c r="G30" s="160"/>
      <c r="H30" s="155"/>
      <c r="I30" s="157"/>
      <c r="J30" s="167"/>
      <c r="K30" s="168"/>
      <c r="L30" s="15"/>
      <c r="M30" s="16"/>
      <c r="O30" s="151"/>
      <c r="P30" s="151"/>
      <c r="Q30" s="151"/>
      <c r="R30" s="151"/>
    </row>
    <row r="31" spans="1:18" ht="6" customHeight="1">
      <c r="A31" s="178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80"/>
    </row>
    <row r="32" spans="1:18" ht="33.75" customHeight="1">
      <c r="A32" s="28"/>
      <c r="B32" s="29"/>
      <c r="C32" s="30"/>
      <c r="D32" s="27"/>
      <c r="E32" s="31"/>
      <c r="F32" s="27"/>
      <c r="G32" s="181">
        <f>+D19</f>
        <v>44369</v>
      </c>
      <c r="H32" s="181"/>
      <c r="I32" s="181"/>
      <c r="J32" s="181"/>
      <c r="K32" s="181"/>
      <c r="L32" s="181"/>
      <c r="M32" s="182"/>
    </row>
    <row r="33" spans="1:13" ht="18" hidden="1" customHeight="1">
      <c r="A33" s="39"/>
      <c r="B33" s="183" t="s">
        <v>30</v>
      </c>
      <c r="C33" s="183"/>
      <c r="D33" s="183"/>
      <c r="E33" s="183"/>
      <c r="F33" s="183"/>
      <c r="G33" s="40"/>
      <c r="H33" s="184" t="s">
        <v>31</v>
      </c>
      <c r="I33" s="184"/>
      <c r="J33" s="184"/>
      <c r="K33" s="184"/>
      <c r="L33" s="184"/>
      <c r="M33" s="185"/>
    </row>
    <row r="34" spans="1:13" ht="15" hidden="1" customHeight="1">
      <c r="A34" s="41"/>
      <c r="B34" s="42"/>
      <c r="C34" s="42"/>
      <c r="D34" s="42"/>
      <c r="E34" s="18"/>
      <c r="F34" s="18"/>
      <c r="G34" s="18"/>
      <c r="H34" s="18"/>
      <c r="I34" s="43"/>
      <c r="J34" s="43"/>
      <c r="K34" s="43"/>
      <c r="L34" s="44"/>
      <c r="M34" s="70"/>
    </row>
    <row r="35" spans="1:13" ht="15" hidden="1" customHeight="1">
      <c r="A35" s="45"/>
      <c r="B35" s="46"/>
      <c r="C35" s="46"/>
      <c r="D35" s="47"/>
      <c r="E35" s="18"/>
      <c r="F35" s="18"/>
      <c r="G35" s="18"/>
      <c r="H35" s="18"/>
      <c r="I35" s="44"/>
      <c r="J35" s="44"/>
      <c r="K35" s="44"/>
      <c r="L35" s="44"/>
      <c r="M35" s="70"/>
    </row>
    <row r="36" spans="1:13" ht="15" hidden="1" customHeight="1">
      <c r="A36" s="45"/>
      <c r="B36" s="46"/>
      <c r="C36" s="46"/>
      <c r="D36" s="47"/>
      <c r="E36" s="18"/>
      <c r="F36" s="18"/>
      <c r="G36" s="18"/>
      <c r="H36" s="18"/>
      <c r="I36" s="44"/>
      <c r="J36" s="44"/>
      <c r="K36" s="44"/>
      <c r="L36" s="44"/>
      <c r="M36" s="70"/>
    </row>
    <row r="37" spans="1:13" ht="15" hidden="1" customHeight="1">
      <c r="A37" s="48"/>
      <c r="B37" s="49"/>
      <c r="C37" s="49"/>
      <c r="D37" s="50"/>
      <c r="E37" s="51"/>
      <c r="F37" s="51"/>
      <c r="G37" s="51"/>
      <c r="H37" s="51"/>
      <c r="I37" s="52"/>
      <c r="J37" s="52"/>
      <c r="K37" s="52"/>
      <c r="L37" s="52"/>
      <c r="M37" s="71"/>
    </row>
    <row r="38" spans="1:13" ht="42.75" customHeight="1">
      <c r="A38" s="186" t="s">
        <v>32</v>
      </c>
      <c r="B38" s="187"/>
      <c r="C38" s="187"/>
      <c r="D38" s="187"/>
      <c r="E38" s="187" t="s">
        <v>9</v>
      </c>
      <c r="F38" s="187"/>
      <c r="G38" s="187"/>
      <c r="H38" s="187"/>
      <c r="I38" s="188" t="s">
        <v>22</v>
      </c>
      <c r="J38" s="189"/>
      <c r="K38" s="189"/>
      <c r="L38" s="189"/>
      <c r="M38" s="190"/>
    </row>
    <row r="39" spans="1:13" ht="22.5" customHeight="1">
      <c r="A39" s="53"/>
      <c r="B39" s="54"/>
      <c r="C39" s="55"/>
      <c r="D39" s="56"/>
      <c r="E39" s="57"/>
      <c r="F39" s="54"/>
      <c r="G39" s="55"/>
      <c r="H39" s="54"/>
      <c r="I39" s="56"/>
      <c r="J39" s="56"/>
      <c r="K39" s="55"/>
      <c r="L39" s="59"/>
      <c r="M39" s="58"/>
    </row>
    <row r="40" spans="1:13" ht="22.5" customHeight="1">
      <c r="A40" s="53"/>
      <c r="B40" s="54"/>
      <c r="C40" s="54"/>
      <c r="D40" s="60"/>
      <c r="E40" s="57"/>
      <c r="F40" s="54"/>
      <c r="G40" s="54"/>
      <c r="H40" s="54"/>
      <c r="I40" s="60"/>
      <c r="J40" s="60"/>
      <c r="K40" s="54"/>
      <c r="L40" s="61"/>
      <c r="M40" s="62"/>
    </row>
    <row r="41" spans="1:13" ht="22.5" customHeight="1">
      <c r="A41" s="63"/>
      <c r="B41" s="64"/>
      <c r="C41" s="64"/>
      <c r="D41" s="60"/>
      <c r="E41" s="65"/>
      <c r="F41" s="64"/>
      <c r="G41" s="64"/>
      <c r="H41" s="64"/>
      <c r="I41" s="60"/>
      <c r="J41" s="60"/>
      <c r="K41" s="64"/>
      <c r="L41" s="64"/>
      <c r="M41" s="66"/>
    </row>
    <row r="42" spans="1:13" ht="22.5" customHeight="1">
      <c r="A42" s="67"/>
      <c r="B42" s="65"/>
      <c r="C42" s="65"/>
      <c r="D42" s="60"/>
      <c r="E42" s="65"/>
      <c r="F42" s="64"/>
      <c r="G42" s="64"/>
      <c r="H42" s="64"/>
      <c r="I42" s="60"/>
      <c r="J42" s="60"/>
      <c r="K42" s="64"/>
      <c r="L42" s="64"/>
      <c r="M42" s="34"/>
    </row>
    <row r="43" spans="1:13" ht="20.25" customHeight="1">
      <c r="A43" s="175" t="s">
        <v>23</v>
      </c>
      <c r="B43" s="176"/>
      <c r="C43" s="176"/>
      <c r="D43" s="176"/>
      <c r="E43" s="176" t="s">
        <v>24</v>
      </c>
      <c r="F43" s="176"/>
      <c r="G43" s="176"/>
      <c r="H43" s="176"/>
      <c r="I43" s="176" t="s">
        <v>25</v>
      </c>
      <c r="J43" s="176"/>
      <c r="K43" s="176"/>
      <c r="L43" s="176"/>
      <c r="M43" s="177"/>
    </row>
    <row r="44" spans="1:13" ht="18" customHeight="1">
      <c r="A44" s="84" t="s">
        <v>33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68"/>
    </row>
    <row r="45" spans="1:13" ht="18" customHeight="1">
      <c r="A45" s="32" t="s">
        <v>38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69"/>
      <c r="M45" s="72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</sheetData>
  <mergeCells count="80">
    <mergeCell ref="A43:D43"/>
    <mergeCell ref="E43:H43"/>
    <mergeCell ref="I43:M43"/>
    <mergeCell ref="A31:M31"/>
    <mergeCell ref="G32:M32"/>
    <mergeCell ref="B33:F33"/>
    <mergeCell ref="H33:M33"/>
    <mergeCell ref="A38:D38"/>
    <mergeCell ref="E38:H38"/>
    <mergeCell ref="I38:M38"/>
    <mergeCell ref="R27:R28"/>
    <mergeCell ref="A29:A30"/>
    <mergeCell ref="H29:H30"/>
    <mergeCell ref="I29:I30"/>
    <mergeCell ref="P29:P30"/>
    <mergeCell ref="R29:R30"/>
    <mergeCell ref="G27:G30"/>
    <mergeCell ref="H27:H28"/>
    <mergeCell ref="I27:I28"/>
    <mergeCell ref="O27:O30"/>
    <mergeCell ref="P27:P28"/>
    <mergeCell ref="Q27:Q30"/>
    <mergeCell ref="H23:H24"/>
    <mergeCell ref="O23:O26"/>
    <mergeCell ref="P23:P24"/>
    <mergeCell ref="R23:R24"/>
    <mergeCell ref="A25:A26"/>
    <mergeCell ref="H25:H26"/>
    <mergeCell ref="I25:I26"/>
    <mergeCell ref="P25:P26"/>
    <mergeCell ref="R25:R26"/>
    <mergeCell ref="I23:I24"/>
    <mergeCell ref="L23:M26"/>
    <mergeCell ref="P19:P20"/>
    <mergeCell ref="Q19:Q22"/>
    <mergeCell ref="Q23:Q26"/>
    <mergeCell ref="R19:R20"/>
    <mergeCell ref="A21:A22"/>
    <mergeCell ref="H21:H22"/>
    <mergeCell ref="I21:I22"/>
    <mergeCell ref="P21:P22"/>
    <mergeCell ref="R21:R22"/>
    <mergeCell ref="G19:G22"/>
    <mergeCell ref="H19:H20"/>
    <mergeCell ref="I19:I20"/>
    <mergeCell ref="J19:K30"/>
    <mergeCell ref="L19:M22"/>
    <mergeCell ref="O19:O22"/>
    <mergeCell ref="G23:G26"/>
    <mergeCell ref="F19:F22"/>
    <mergeCell ref="A23:A24"/>
    <mergeCell ref="F23:F26"/>
    <mergeCell ref="A27:A28"/>
    <mergeCell ref="F27:F30"/>
    <mergeCell ref="A19:A20"/>
    <mergeCell ref="B19:B30"/>
    <mergeCell ref="C19:C30"/>
    <mergeCell ref="D19:D30"/>
    <mergeCell ref="E19:E30"/>
    <mergeCell ref="J17:K18"/>
    <mergeCell ref="L17:M18"/>
    <mergeCell ref="O17:O18"/>
    <mergeCell ref="P17:P18"/>
    <mergeCell ref="Q17:Q18"/>
    <mergeCell ref="A6:H7"/>
    <mergeCell ref="I6:M6"/>
    <mergeCell ref="I7:M7"/>
    <mergeCell ref="D12:M12"/>
    <mergeCell ref="R17:R18"/>
    <mergeCell ref="O16: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6:M16"/>
  </mergeCells>
  <pageMargins left="0.62992125984252001" right="0.15748031496063" top="0.23622047244094499" bottom="0.23622047244094499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25,05</vt:lpstr>
      <vt:lpstr>'25,05'!Print_Area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Admin</cp:lastModifiedBy>
  <cp:lastPrinted>2021-07-06T04:42:31Z</cp:lastPrinted>
  <dcterms:created xsi:type="dcterms:W3CDTF">2015-09-11T09:02:29Z</dcterms:created>
  <dcterms:modified xsi:type="dcterms:W3CDTF">2021-08-20T09:08:16Z</dcterms:modified>
</cp:coreProperties>
</file>